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510" activeTab="0"/>
  </bookViews>
  <sheets>
    <sheet name="Turnier" sheetId="1" r:id="rId1"/>
  </sheets>
  <definedNames/>
  <calcPr fullCalcOnLoad="1"/>
</workbook>
</file>

<file path=xl/sharedStrings.xml><?xml version="1.0" encoding="utf-8"?>
<sst xmlns="http://schemas.openxmlformats.org/spreadsheetml/2006/main" count="191" uniqueCount="69">
  <si>
    <t>Am</t>
  </si>
  <si>
    <t>, den</t>
  </si>
  <si>
    <t>Beginn:</t>
  </si>
  <si>
    <t>Uhr</t>
  </si>
  <si>
    <t>Spielzeit:</t>
  </si>
  <si>
    <t>x</t>
  </si>
  <si>
    <t>min</t>
  </si>
  <si>
    <t>Pause:</t>
  </si>
  <si>
    <t>Teilnehmende Mannschaften</t>
  </si>
  <si>
    <t>Gruppe A</t>
  </si>
  <si>
    <t>SR</t>
  </si>
  <si>
    <t>Gruppe B</t>
  </si>
  <si>
    <t>1.</t>
  </si>
  <si>
    <t>2.</t>
  </si>
  <si>
    <t>3.</t>
  </si>
  <si>
    <t>4.</t>
  </si>
  <si>
    <t>5.</t>
  </si>
  <si>
    <t>Spielplan Vorrunde</t>
  </si>
  <si>
    <t>Nr.</t>
  </si>
  <si>
    <t>Platz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</si>
  <si>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</si>
  <si>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</si>
  <si>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</si>
  <si>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</si>
  <si>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</si>
  <si>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</si>
  <si>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</si>
  <si>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</si>
  <si>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</si>
  <si>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Abschlußtabellen Vorrunde</t>
  </si>
  <si>
    <t>Pkt.</t>
  </si>
  <si>
    <t>Tore</t>
  </si>
  <si>
    <t>Diff.</t>
  </si>
  <si>
    <t>Endrunde</t>
  </si>
  <si>
    <t>2. Gruppe A</t>
  </si>
  <si>
    <t>2. Gruppe B</t>
  </si>
  <si>
    <t>Endspiel</t>
  </si>
  <si>
    <t>1. Gruppe A</t>
  </si>
  <si>
    <t>1. Gruppe B</t>
  </si>
  <si>
    <t>Gruppe</t>
  </si>
  <si>
    <t>LOGO</t>
  </si>
  <si>
    <t>Spiel um Platz 3</t>
  </si>
  <si>
    <t>1. Halbfinale</t>
  </si>
  <si>
    <t>2. Halbfinale</t>
  </si>
  <si>
    <t>V. Platzierungen</t>
  </si>
  <si>
    <t>6.</t>
  </si>
  <si>
    <t>7.</t>
  </si>
  <si>
    <t>8.</t>
  </si>
  <si>
    <t>Verlierer Spiel 23</t>
  </si>
  <si>
    <t>Verlierer Spiel 24</t>
  </si>
  <si>
    <t>Sieger Spiel 23</t>
  </si>
  <si>
    <t>Sieger Spiel 24</t>
  </si>
  <si>
    <t>9.</t>
  </si>
  <si>
    <t>10.</t>
  </si>
  <si>
    <t>VFL Breese Langendorf e.V</t>
  </si>
  <si>
    <t>20. Hallenmasters 2017</t>
  </si>
  <si>
    <t>Sonntag</t>
  </si>
  <si>
    <t>MTV Treubund Lüneburg</t>
  </si>
  <si>
    <t>SV Karwitz</t>
  </si>
  <si>
    <t>VFL Breese Langendorf 2</t>
  </si>
  <si>
    <t>VFL Breese Langendorf  1</t>
  </si>
  <si>
    <t>F-Junioren</t>
  </si>
  <si>
    <t>SV Lemgow/D</t>
  </si>
  <si>
    <t>SV Eintracht Salzwedel</t>
  </si>
  <si>
    <t>JSG Wolterdorf / Wustrow</t>
  </si>
  <si>
    <t>TSV Hitzacker</t>
  </si>
  <si>
    <t>VFL Bleckede</t>
  </si>
  <si>
    <t>TUS Wustrow</t>
  </si>
  <si>
    <t>Hitzacker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</si>
</sst>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h:mm;@"/>
    <numFmt numFmtId="166" formatCode="0_ ;[Red]\-0\ 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22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b/>
      <sz val="18"/>
      <name val="Comic Sans MS"/>
      <family val="4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22"/>
      <color rgb="FFFF0000"/>
      <name val="Comic Sans MS"/>
      <family val="4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56" fillId="0" borderId="0" xfId="0" applyFont="1" applyFill="1" applyBorder="1" applyAlignment="1">
      <alignment/>
    </xf>
    <xf numFmtId="164" fontId="56" fillId="0" borderId="0" xfId="0" applyNumberFormat="1" applyFont="1" applyFill="1" applyBorder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164" fontId="56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Border="1" applyAlignment="1">
      <alignment/>
    </xf>
    <xf numFmtId="164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164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readingOrder="2"/>
    </xf>
    <xf numFmtId="164" fontId="59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164" fontId="6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5" fontId="6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5" fontId="6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20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5" fontId="6" fillId="0" borderId="13" xfId="0" applyNumberFormat="1" applyFont="1" applyBorder="1" applyAlignment="1">
      <alignment horizont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vertical="center"/>
    </xf>
    <xf numFmtId="0" fontId="63" fillId="0" borderId="0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165" fontId="0" fillId="0" borderId="42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165" fontId="0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165" fontId="0" fillId="0" borderId="50" xfId="0" applyNumberFormat="1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165" fontId="0" fillId="0" borderId="53" xfId="0" applyNumberFormat="1" applyFont="1" applyFill="1" applyBorder="1" applyAlignment="1">
      <alignment horizontal="center" vertical="center"/>
    </xf>
    <xf numFmtId="165" fontId="0" fillId="0" borderId="45" xfId="0" applyNumberFormat="1" applyFont="1" applyFill="1" applyBorder="1" applyAlignment="1">
      <alignment horizontal="center" vertical="center"/>
    </xf>
    <xf numFmtId="0" fontId="10" fillId="37" borderId="54" xfId="0" applyFont="1" applyFill="1" applyBorder="1" applyAlignment="1">
      <alignment horizontal="center" vertical="center"/>
    </xf>
    <xf numFmtId="0" fontId="10" fillId="38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56" xfId="0" applyNumberForma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5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0" fillId="0" borderId="59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6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14" fillId="0" borderId="6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14" fillId="0" borderId="63" xfId="0" applyFont="1" applyBorder="1" applyAlignment="1" applyProtection="1">
      <alignment horizontal="left" vertical="center"/>
      <protection hidden="1"/>
    </xf>
    <xf numFmtId="0" fontId="14" fillId="0" borderId="64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left" vertical="center"/>
      <protection hidden="1"/>
    </xf>
    <xf numFmtId="0" fontId="14" fillId="0" borderId="65" xfId="0" applyFont="1" applyBorder="1" applyAlignment="1" applyProtection="1">
      <alignment horizontal="left" vertical="center"/>
      <protection hidden="1"/>
    </xf>
    <xf numFmtId="0" fontId="6" fillId="35" borderId="66" xfId="0" applyFont="1" applyFill="1" applyBorder="1" applyAlignment="1">
      <alignment horizontal="right"/>
    </xf>
    <xf numFmtId="0" fontId="6" fillId="35" borderId="30" xfId="0" applyFont="1" applyFill="1" applyBorder="1" applyAlignment="1">
      <alignment horizontal="right"/>
    </xf>
    <xf numFmtId="0" fontId="6" fillId="35" borderId="30" xfId="0" applyFont="1" applyFill="1" applyBorder="1" applyAlignment="1">
      <alignment horizontal="left"/>
    </xf>
    <xf numFmtId="0" fontId="6" fillId="35" borderId="21" xfId="0" applyFont="1" applyFill="1" applyBorder="1" applyAlignment="1">
      <alignment horizontal="left"/>
    </xf>
    <xf numFmtId="0" fontId="6" fillId="36" borderId="66" xfId="0" applyFont="1" applyFill="1" applyBorder="1" applyAlignment="1">
      <alignment horizontal="right"/>
    </xf>
    <xf numFmtId="0" fontId="6" fillId="36" borderId="30" xfId="0" applyFont="1" applyFill="1" applyBorder="1" applyAlignment="1">
      <alignment horizontal="right"/>
    </xf>
    <xf numFmtId="0" fontId="6" fillId="36" borderId="30" xfId="0" applyFont="1" applyFill="1" applyBorder="1" applyAlignment="1">
      <alignment horizontal="left"/>
    </xf>
    <xf numFmtId="0" fontId="6" fillId="36" borderId="21" xfId="0" applyFont="1" applyFill="1" applyBorder="1" applyAlignment="1">
      <alignment horizontal="left"/>
    </xf>
    <xf numFmtId="0" fontId="5" fillId="0" borderId="16" xfId="0" applyFont="1" applyBorder="1" applyAlignment="1">
      <alignment horizontal="left" vertical="center" shrinkToFit="1"/>
    </xf>
    <xf numFmtId="0" fontId="5" fillId="0" borderId="67" xfId="0" applyFont="1" applyBorder="1" applyAlignment="1">
      <alignment horizontal="left" vertical="center" shrinkToFit="1"/>
    </xf>
    <xf numFmtId="0" fontId="13" fillId="0" borderId="6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0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9" borderId="28" xfId="0" applyFont="1" applyFill="1" applyBorder="1" applyAlignment="1">
      <alignment horizontal="center" vertical="center"/>
    </xf>
    <xf numFmtId="0" fontId="10" fillId="39" borderId="29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9" fillId="39" borderId="30" xfId="0" applyFont="1" applyFill="1" applyBorder="1" applyAlignment="1">
      <alignment horizontal="center" vertical="center"/>
    </xf>
    <xf numFmtId="0" fontId="9" fillId="39" borderId="31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30" xfId="0" applyFont="1" applyFill="1" applyBorder="1" applyAlignment="1">
      <alignment horizontal="center" vertical="center"/>
    </xf>
    <xf numFmtId="0" fontId="10" fillId="39" borderId="31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14" fillId="0" borderId="61" xfId="0" applyFont="1" applyBorder="1" applyAlignment="1" applyProtection="1">
      <alignment horizontal="left" vertical="center"/>
      <protection hidden="1"/>
    </xf>
    <xf numFmtId="0" fontId="14" fillId="0" borderId="68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left" vertical="center"/>
      <protection hidden="1"/>
    </xf>
    <xf numFmtId="0" fontId="14" fillId="0" borderId="69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70" xfId="0" applyFont="1" applyBorder="1" applyAlignment="1" applyProtection="1">
      <alignment horizontal="left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44</xdr:row>
      <xdr:rowOff>104775</xdr:rowOff>
    </xdr:from>
    <xdr:to>
      <xdr:col>34</xdr:col>
      <xdr:colOff>85725</xdr:colOff>
      <xdr:row>46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56297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94"/>
  <sheetViews>
    <sheetView showGridLines="0" tabSelected="1" zoomScalePageLayoutView="0" workbookViewId="0" topLeftCell="A46">
      <selection activeCell="CB68" sqref="CB68"/>
    </sheetView>
  </sheetViews>
  <sheetFormatPr defaultColWidth="1.7109375" defaultRowHeight="12.75"/>
  <cols>
    <col min="1" max="13" width="1.7109375" style="0" customWidth="1"/>
    <col min="14" max="14" width="1.421875" style="0" customWidth="1"/>
    <col min="15" max="53" width="1.7109375" style="0" customWidth="1"/>
    <col min="54" max="54" width="2.57421875" style="0" customWidth="1"/>
    <col min="55" max="55" width="1.7109375" style="0" customWidth="1"/>
    <col min="56" max="56" width="1.7109375" style="1" customWidth="1"/>
    <col min="57" max="69" width="1.7109375" style="2" customWidth="1"/>
    <col min="70" max="70" width="1.7109375" style="3" customWidth="1"/>
    <col min="71" max="73" width="1.7109375" style="2" customWidth="1"/>
    <col min="74" max="76" width="1.7109375" style="4" customWidth="1"/>
    <col min="77" max="80" width="1.7109375" style="5" customWidth="1"/>
    <col min="81" max="16384" width="1.7109375" style="1" customWidth="1"/>
  </cols>
  <sheetData>
    <row r="1" spans="43:256" ht="7.5" customHeight="1"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7"/>
      <c r="BS1" s="6"/>
      <c r="BT1" s="6"/>
      <c r="BU1" s="6"/>
      <c r="BV1" s="8"/>
      <c r="BW1" s="8"/>
      <c r="BX1" s="8"/>
      <c r="BY1" s="9"/>
      <c r="BZ1" s="9"/>
      <c r="CA1" s="9"/>
      <c r="CB1" s="9"/>
      <c r="CC1" s="10"/>
      <c r="CD1" s="10"/>
      <c r="CE1" s="10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4" customHeight="1">
      <c r="A2" s="88" t="s">
        <v>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  <c r="BS2" s="6"/>
      <c r="BT2" s="6"/>
      <c r="BU2" s="6"/>
      <c r="BV2" s="8"/>
      <c r="BW2" s="8"/>
      <c r="BX2" s="8"/>
      <c r="BY2" s="9"/>
      <c r="BZ2" s="9"/>
      <c r="CA2" s="9"/>
      <c r="CB2" s="9"/>
      <c r="CC2" s="10"/>
      <c r="CD2" s="10"/>
      <c r="CE2" s="10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3" s="12" customFormat="1" ht="21" customHeight="1">
      <c r="A3" s="89" t="s">
        <v>55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13"/>
      <c r="AR3" s="13"/>
      <c r="AS3" s="13"/>
      <c r="AT3" s="13"/>
      <c r="AU3" s="90" t="s">
        <v>40</v>
      </c>
      <c r="AV3" s="90"/>
      <c r="AW3" s="90"/>
      <c r="AX3" s="90"/>
      <c r="AY3" s="90"/>
      <c r="AZ3" s="90"/>
      <c r="BA3" s="90"/>
      <c r="BB3" s="13"/>
      <c r="BC3" s="13"/>
      <c r="BD3" s="13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5"/>
      <c r="BS3" s="14"/>
      <c r="BT3" s="14"/>
      <c r="BU3" s="14"/>
      <c r="BV3" s="16"/>
      <c r="BW3" s="16"/>
      <c r="BX3" s="16"/>
      <c r="BY3" s="17"/>
      <c r="BZ3" s="17"/>
      <c r="CA3" s="17"/>
      <c r="CB3" s="17"/>
      <c r="CC3" s="18"/>
      <c r="CD3" s="18"/>
      <c r="CE3" s="18"/>
    </row>
    <row r="4" spans="1:83" s="19" customFormat="1" ht="15">
      <c r="A4" s="91" t="s">
        <v>61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20"/>
      <c r="AR4" s="20"/>
      <c r="AS4" s="20"/>
      <c r="AT4" s="20"/>
      <c r="AU4" s="90"/>
      <c r="AV4" s="90"/>
      <c r="AW4" s="90"/>
      <c r="AX4" s="90"/>
      <c r="AY4" s="90"/>
      <c r="AZ4" s="90"/>
      <c r="BA4" s="90"/>
      <c r="BB4" s="20"/>
      <c r="BC4" s="20"/>
      <c r="BD4" s="20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2"/>
      <c r="BS4" s="21"/>
      <c r="BT4" s="21"/>
      <c r="BU4" s="21"/>
      <c r="BV4" s="23"/>
      <c r="BW4" s="23"/>
      <c r="BX4" s="23"/>
      <c r="BY4" s="24"/>
      <c r="BZ4" s="24"/>
      <c r="CA4" s="24"/>
      <c r="CB4" s="24"/>
      <c r="CC4" s="25"/>
      <c r="CD4" s="25"/>
      <c r="CE4" s="25"/>
    </row>
    <row r="5" spans="43:83" s="19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2"/>
      <c r="BS5" s="21"/>
      <c r="BT5" s="21"/>
      <c r="BU5" s="21"/>
      <c r="BV5" s="23"/>
      <c r="BW5" s="23"/>
      <c r="BX5" s="23"/>
      <c r="BY5" s="24"/>
      <c r="BZ5" s="24"/>
      <c r="CA5" s="24"/>
      <c r="CB5" s="24"/>
      <c r="CC5" s="25"/>
      <c r="CD5" s="25"/>
      <c r="CE5" s="25"/>
    </row>
    <row r="6" spans="12:83" s="19" customFormat="1" ht="15.75">
      <c r="L6" s="26" t="s">
        <v>0</v>
      </c>
      <c r="M6" s="93" t="s">
        <v>56</v>
      </c>
      <c r="N6" s="93"/>
      <c r="O6" s="93"/>
      <c r="P6" s="93"/>
      <c r="Q6" s="93"/>
      <c r="R6" s="93"/>
      <c r="S6" s="93"/>
      <c r="T6" s="93"/>
      <c r="U6" s="19" t="s">
        <v>1</v>
      </c>
      <c r="Y6" s="94">
        <v>43086</v>
      </c>
      <c r="Z6" s="94"/>
      <c r="AA6" s="94"/>
      <c r="AB6" s="94"/>
      <c r="AC6" s="94"/>
      <c r="AD6" s="94"/>
      <c r="AE6" s="94"/>
      <c r="AF6" s="94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2"/>
      <c r="BS6" s="21"/>
      <c r="BT6" s="21"/>
      <c r="BU6" s="21"/>
      <c r="BV6" s="23"/>
      <c r="BW6" s="23"/>
      <c r="BX6" s="23"/>
      <c r="BY6" s="24"/>
      <c r="BZ6" s="24"/>
      <c r="CA6" s="24"/>
      <c r="CB6" s="24"/>
      <c r="CC6" s="25"/>
      <c r="CD6" s="25"/>
      <c r="CE6" s="25"/>
    </row>
    <row r="7" spans="43:83" s="19" customFormat="1" ht="6" customHeight="1">
      <c r="AQ7" s="20"/>
      <c r="AR7" s="20"/>
      <c r="AS7" s="20"/>
      <c r="AT7" s="20"/>
      <c r="AU7" s="95"/>
      <c r="AV7" s="95"/>
      <c r="AW7" s="95"/>
      <c r="AX7" s="95"/>
      <c r="AY7" s="95"/>
      <c r="AZ7" s="95"/>
      <c r="BA7" s="95"/>
      <c r="BB7" s="20"/>
      <c r="BC7" s="20"/>
      <c r="BD7" s="20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2"/>
      <c r="BS7" s="21"/>
      <c r="BT7" s="21"/>
      <c r="BU7" s="21"/>
      <c r="BV7" s="23"/>
      <c r="BW7" s="23"/>
      <c r="BX7" s="23"/>
      <c r="BY7" s="24"/>
      <c r="BZ7" s="24"/>
      <c r="CA7" s="24"/>
      <c r="CB7" s="24"/>
      <c r="CC7" s="25"/>
      <c r="CD7" s="25"/>
      <c r="CE7" s="25"/>
    </row>
    <row r="8" spans="2:83" s="19" customFormat="1" ht="15">
      <c r="B8" s="96" t="s">
        <v>68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Q8" s="20"/>
      <c r="AR8" s="20"/>
      <c r="AS8" s="20"/>
      <c r="AT8" s="20"/>
      <c r="AU8" s="95"/>
      <c r="AV8" s="95"/>
      <c r="AW8" s="95"/>
      <c r="AX8" s="95"/>
      <c r="AY8" s="95"/>
      <c r="AZ8" s="95"/>
      <c r="BA8" s="95"/>
      <c r="BB8" s="20"/>
      <c r="BC8" s="20"/>
      <c r="BD8" s="20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2"/>
      <c r="BS8" s="21"/>
      <c r="BT8" s="21"/>
      <c r="BU8" s="21"/>
      <c r="BV8" s="23"/>
      <c r="BW8" s="23"/>
      <c r="BX8" s="23"/>
      <c r="BY8" s="24"/>
      <c r="BZ8" s="24"/>
      <c r="CA8" s="24"/>
      <c r="CB8" s="24"/>
      <c r="CC8" s="25"/>
      <c r="CD8" s="25"/>
      <c r="CE8" s="25"/>
    </row>
    <row r="9" spans="43:83" s="19" customFormat="1" ht="6" customHeight="1"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2"/>
      <c r="BS9" s="21"/>
      <c r="BT9" s="21"/>
      <c r="BU9" s="21"/>
      <c r="BV9" s="23"/>
      <c r="BW9" s="23"/>
      <c r="BX9" s="23"/>
      <c r="BY9" s="24"/>
      <c r="BZ9" s="24"/>
      <c r="CA9" s="24"/>
      <c r="CB9" s="24"/>
      <c r="CC9" s="25"/>
      <c r="CD9" s="25"/>
      <c r="CE9" s="25"/>
    </row>
    <row r="10" spans="7:83" s="19" customFormat="1" ht="15.75">
      <c r="G10" s="27" t="s">
        <v>2</v>
      </c>
      <c r="H10" s="97">
        <v>0.375</v>
      </c>
      <c r="I10" s="97"/>
      <c r="J10" s="97"/>
      <c r="K10" s="97"/>
      <c r="L10" s="97"/>
      <c r="M10" s="11" t="s">
        <v>3</v>
      </c>
      <c r="T10" s="27" t="s">
        <v>4</v>
      </c>
      <c r="U10" s="98">
        <v>1</v>
      </c>
      <c r="V10" s="98"/>
      <c r="W10" s="28" t="s">
        <v>5</v>
      </c>
      <c r="X10" s="99">
        <v>0.005555555555555556</v>
      </c>
      <c r="Y10" s="99"/>
      <c r="Z10" s="99"/>
      <c r="AA10" s="99"/>
      <c r="AB10" s="99"/>
      <c r="AC10" s="11" t="s">
        <v>6</v>
      </c>
      <c r="AK10" s="27" t="s">
        <v>7</v>
      </c>
      <c r="AL10" s="99">
        <v>0.0006944444444444445</v>
      </c>
      <c r="AM10" s="99"/>
      <c r="AN10" s="99"/>
      <c r="AO10" s="99"/>
      <c r="AP10" s="99"/>
      <c r="AQ10" s="75" t="s">
        <v>6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2"/>
      <c r="BS10" s="21"/>
      <c r="BT10" s="21"/>
      <c r="BU10" s="21"/>
      <c r="BV10" s="23"/>
      <c r="BW10" s="23"/>
      <c r="BX10" s="23"/>
      <c r="BY10" s="24"/>
      <c r="BZ10" s="24"/>
      <c r="CA10" s="24"/>
      <c r="CB10" s="24"/>
      <c r="CC10" s="25"/>
      <c r="CD10" s="25"/>
      <c r="CE10" s="25"/>
    </row>
    <row r="11" spans="56:256" ht="9" customHeight="1">
      <c r="BD11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7"/>
      <c r="BS11" s="6"/>
      <c r="BT11" s="6"/>
      <c r="BU11" s="6"/>
      <c r="BV11" s="8"/>
      <c r="BW11" s="8"/>
      <c r="BX11" s="8"/>
      <c r="BY11" s="9"/>
      <c r="BZ11" s="9"/>
      <c r="CA11" s="9"/>
      <c r="CB11" s="9"/>
      <c r="CC11" s="10"/>
      <c r="CD11" s="10"/>
      <c r="CE11" s="10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56:256" ht="6" customHeight="1">
      <c r="BD12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7"/>
      <c r="BS12" s="6"/>
      <c r="BT12" s="6"/>
      <c r="BU12" s="6"/>
      <c r="BV12" s="8"/>
      <c r="BW12" s="8"/>
      <c r="BX12" s="8"/>
      <c r="BY12" s="9"/>
      <c r="BZ12" s="9"/>
      <c r="CA12" s="9"/>
      <c r="CB12" s="9"/>
      <c r="CC12" s="10"/>
      <c r="CD12" s="10"/>
      <c r="CE12" s="10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2.75">
      <c r="B13" s="29" t="s">
        <v>8</v>
      </c>
      <c r="BD13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7"/>
      <c r="BS13" s="6"/>
      <c r="BT13" s="6"/>
      <c r="BU13" s="6"/>
      <c r="BV13" s="8"/>
      <c r="BW13" s="8"/>
      <c r="BX13" s="8"/>
      <c r="BY13" s="9"/>
      <c r="BZ13" s="9"/>
      <c r="CA13" s="9"/>
      <c r="CB13" s="9"/>
      <c r="CC13" s="10"/>
      <c r="CD13" s="10"/>
      <c r="CE13" s="10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56:256" ht="6" customHeight="1" thickBot="1">
      <c r="BD14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7"/>
      <c r="BS14" s="6"/>
      <c r="BT14" s="6"/>
      <c r="BU14" s="6"/>
      <c r="BV14" s="8"/>
      <c r="BW14" s="8"/>
      <c r="BX14" s="8"/>
      <c r="BY14" s="9"/>
      <c r="BZ14" s="9"/>
      <c r="CA14" s="9"/>
      <c r="CB14" s="9"/>
      <c r="CC14" s="10"/>
      <c r="CD14" s="10"/>
      <c r="CE14" s="10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6.5" thickBot="1">
      <c r="B15" s="194" t="s">
        <v>39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6" t="s">
        <v>25</v>
      </c>
      <c r="Q15" s="196"/>
      <c r="R15" s="196"/>
      <c r="S15" s="196"/>
      <c r="T15" s="196"/>
      <c r="U15" s="196"/>
      <c r="V15" s="196"/>
      <c r="W15" s="196"/>
      <c r="X15" s="196"/>
      <c r="Y15" s="196"/>
      <c r="Z15" s="197"/>
      <c r="AA15" s="30"/>
      <c r="AB15" s="30"/>
      <c r="AC15" s="30"/>
      <c r="AD15" s="30"/>
      <c r="AE15" s="198" t="s">
        <v>39</v>
      </c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200" t="s">
        <v>28</v>
      </c>
      <c r="AT15" s="200"/>
      <c r="AU15" s="200"/>
      <c r="AV15" s="200"/>
      <c r="AW15" s="200"/>
      <c r="AX15" s="200"/>
      <c r="AY15" s="200"/>
      <c r="AZ15" s="200"/>
      <c r="BA15" s="200"/>
      <c r="BB15" s="200"/>
      <c r="BC15" s="201"/>
      <c r="BD15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7"/>
      <c r="BS15" s="6"/>
      <c r="BT15" s="6"/>
      <c r="BU15" s="6"/>
      <c r="BV15" s="8"/>
      <c r="BW15" s="8"/>
      <c r="BX15" s="8"/>
      <c r="BY15" s="9"/>
      <c r="BZ15" s="9"/>
      <c r="CA15" s="9"/>
      <c r="CB15" s="9"/>
      <c r="CC15" s="10"/>
      <c r="CD15" s="10"/>
      <c r="CE15" s="10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">
      <c r="B16" s="100" t="s">
        <v>12</v>
      </c>
      <c r="C16" s="100"/>
      <c r="D16" s="202" t="s">
        <v>60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3"/>
      <c r="AA16" s="30"/>
      <c r="AB16" s="30"/>
      <c r="AC16" s="30"/>
      <c r="AD16" s="30"/>
      <c r="AE16" s="100" t="s">
        <v>12</v>
      </c>
      <c r="AF16" s="100"/>
      <c r="AG16" s="202" t="s">
        <v>59</v>
      </c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3"/>
      <c r="BD1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7"/>
      <c r="BS16" s="6"/>
      <c r="BT16" s="6"/>
      <c r="BU16" s="6"/>
      <c r="BV16" s="8"/>
      <c r="BW16" s="8"/>
      <c r="BX16" s="8"/>
      <c r="BY16" s="9"/>
      <c r="BZ16" s="9"/>
      <c r="CA16" s="9"/>
      <c r="CB16" s="9"/>
      <c r="CC16" s="10"/>
      <c r="CD16" s="10"/>
      <c r="CE16" s="10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5">
      <c r="B17" s="121" t="s">
        <v>13</v>
      </c>
      <c r="C17" s="121"/>
      <c r="D17" s="122" t="s">
        <v>57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3"/>
      <c r="AA17" s="30"/>
      <c r="AB17" s="30"/>
      <c r="AC17" s="30"/>
      <c r="AD17" s="30"/>
      <c r="AE17" s="121" t="s">
        <v>13</v>
      </c>
      <c r="AF17" s="121"/>
      <c r="AG17" s="122" t="s">
        <v>65</v>
      </c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3"/>
      <c r="BD17"/>
      <c r="BE17" s="6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5"/>
      <c r="BS17" s="44"/>
      <c r="BT17" s="44"/>
      <c r="BU17" s="44"/>
      <c r="BV17" s="46"/>
      <c r="BW17" s="46"/>
      <c r="BX17" s="46"/>
      <c r="BY17" s="47"/>
      <c r="BZ17" s="47"/>
      <c r="CA17" s="47"/>
      <c r="CB17" s="47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">
      <c r="B18" s="121" t="s">
        <v>14</v>
      </c>
      <c r="C18" s="121"/>
      <c r="D18" s="122" t="s">
        <v>62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3"/>
      <c r="AA18" s="30"/>
      <c r="AB18" s="30"/>
      <c r="AC18" s="30"/>
      <c r="AD18" s="30"/>
      <c r="AE18" s="121" t="s">
        <v>14</v>
      </c>
      <c r="AF18" s="121"/>
      <c r="AG18" s="122" t="s">
        <v>66</v>
      </c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3"/>
      <c r="BD18"/>
      <c r="BE18" s="6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5"/>
      <c r="BS18" s="44"/>
      <c r="BT18" s="44"/>
      <c r="BU18" s="44"/>
      <c r="BV18" s="46"/>
      <c r="BW18" s="46"/>
      <c r="BX18" s="46"/>
      <c r="BY18" s="47"/>
      <c r="BZ18" s="47"/>
      <c r="CA18" s="47"/>
      <c r="CB18" s="47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5">
      <c r="B19" s="121" t="s">
        <v>15</v>
      </c>
      <c r="C19" s="121"/>
      <c r="D19" s="122" t="s">
        <v>63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3"/>
      <c r="AA19" s="30"/>
      <c r="AB19" s="30"/>
      <c r="AC19" s="30"/>
      <c r="AD19" s="30"/>
      <c r="AE19" s="121" t="s">
        <v>15</v>
      </c>
      <c r="AF19" s="121"/>
      <c r="AG19" s="122" t="s">
        <v>67</v>
      </c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3"/>
      <c r="BD19"/>
      <c r="BE19" s="6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5"/>
      <c r="BS19" s="44"/>
      <c r="BT19" s="44"/>
      <c r="BU19" s="44"/>
      <c r="BV19" s="46"/>
      <c r="BW19" s="46"/>
      <c r="BX19" s="46"/>
      <c r="BY19" s="47"/>
      <c r="BZ19" s="47"/>
      <c r="CA19" s="47"/>
      <c r="CB19" s="47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15.75" thickBot="1">
      <c r="B20" s="131" t="s">
        <v>16</v>
      </c>
      <c r="C20" s="131"/>
      <c r="D20" s="132" t="s">
        <v>64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3"/>
      <c r="AA20" s="30"/>
      <c r="AB20" s="30"/>
      <c r="AC20" s="30"/>
      <c r="AD20" s="30"/>
      <c r="AE20" s="131" t="s">
        <v>16</v>
      </c>
      <c r="AF20" s="131"/>
      <c r="AG20" s="132" t="s">
        <v>58</v>
      </c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3"/>
      <c r="BD20"/>
      <c r="BE20" s="6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5"/>
      <c r="BS20" s="44"/>
      <c r="BT20" s="44"/>
      <c r="BU20" s="44"/>
      <c r="BV20" s="46"/>
      <c r="BW20" s="46"/>
      <c r="BX20" s="46"/>
      <c r="BY20" s="47"/>
      <c r="BZ20" s="47"/>
      <c r="CA20" s="47"/>
      <c r="CB20" s="47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56:256" ht="12.75">
      <c r="BD21"/>
      <c r="BE21" s="6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5"/>
      <c r="BS21" s="44"/>
      <c r="BT21" s="44"/>
      <c r="BU21" s="44"/>
      <c r="BV21" s="46"/>
      <c r="BW21" s="46"/>
      <c r="BX21" s="46"/>
      <c r="BY21" s="47"/>
      <c r="BZ21" s="47"/>
      <c r="CA21" s="47"/>
      <c r="CB21" s="47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12.75">
      <c r="B22" s="29" t="s">
        <v>17</v>
      </c>
      <c r="BD22"/>
      <c r="BE22" s="6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5"/>
      <c r="BS22" s="44"/>
      <c r="BT22" s="44"/>
      <c r="BU22" s="44"/>
      <c r="BV22" s="46"/>
      <c r="BW22" s="46"/>
      <c r="BX22" s="46"/>
      <c r="BY22" s="47"/>
      <c r="BZ22" s="47"/>
      <c r="CA22" s="47"/>
      <c r="CB22" s="47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56:256" ht="6" customHeight="1">
      <c r="BD23"/>
      <c r="BE23" s="6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9"/>
      <c r="BS23" s="58"/>
      <c r="BT23" s="58"/>
      <c r="BU23" s="44"/>
      <c r="BV23" s="46"/>
      <c r="BW23" s="46"/>
      <c r="BX23" s="46"/>
      <c r="BY23" s="47"/>
      <c r="BZ23" s="47"/>
      <c r="CA23" s="47"/>
      <c r="CB23" s="47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133" s="30" customFormat="1" ht="16.5" customHeight="1" thickBot="1">
      <c r="B24" s="137" t="s">
        <v>18</v>
      </c>
      <c r="C24" s="137"/>
      <c r="D24" s="138" t="s">
        <v>19</v>
      </c>
      <c r="E24" s="138"/>
      <c r="F24" s="138"/>
      <c r="G24" s="138" t="s">
        <v>20</v>
      </c>
      <c r="H24" s="138"/>
      <c r="I24" s="138"/>
      <c r="J24" s="138" t="s">
        <v>21</v>
      </c>
      <c r="K24" s="138"/>
      <c r="L24" s="138"/>
      <c r="M24" s="138"/>
      <c r="N24" s="138"/>
      <c r="O24" s="138" t="s">
        <v>22</v>
      </c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 t="s">
        <v>23</v>
      </c>
      <c r="AX24" s="138"/>
      <c r="AY24" s="138"/>
      <c r="AZ24" s="138"/>
      <c r="BA24" s="138"/>
      <c r="BB24" s="140" t="s">
        <v>10</v>
      </c>
      <c r="BC24" s="140"/>
      <c r="BE24" s="31"/>
      <c r="BF24" s="141" t="s">
        <v>24</v>
      </c>
      <c r="BG24" s="141"/>
      <c r="BH24" s="141"/>
      <c r="BI24" s="60"/>
      <c r="BJ24" s="60"/>
      <c r="BK24" s="60"/>
      <c r="BL24" s="60"/>
      <c r="BM24" s="60"/>
      <c r="BN24" s="60"/>
      <c r="BO24" s="60"/>
      <c r="BP24" s="60"/>
      <c r="BQ24" s="60"/>
      <c r="BR24" s="61"/>
      <c r="BS24" s="60"/>
      <c r="BT24" s="60"/>
      <c r="BU24" s="49"/>
      <c r="BV24" s="51"/>
      <c r="BW24" s="51"/>
      <c r="BX24" s="51"/>
      <c r="BY24" s="52"/>
      <c r="BZ24" s="52"/>
      <c r="CA24" s="52"/>
      <c r="CB24" s="52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</row>
    <row r="25" spans="1:133" s="34" customFormat="1" ht="18" customHeight="1">
      <c r="A25" s="32"/>
      <c r="B25" s="142">
        <v>1</v>
      </c>
      <c r="C25" s="142"/>
      <c r="D25" s="143"/>
      <c r="E25" s="143"/>
      <c r="F25" s="143"/>
      <c r="G25" s="144" t="str">
        <f>$P$15</f>
        <v>A</v>
      </c>
      <c r="H25" s="144"/>
      <c r="I25" s="144"/>
      <c r="J25" s="145">
        <f>$H$10</f>
        <v>0.375</v>
      </c>
      <c r="K25" s="145"/>
      <c r="L25" s="145"/>
      <c r="M25" s="145"/>
      <c r="N25" s="145"/>
      <c r="O25" s="146" t="str">
        <f>D16</f>
        <v>VFL Breese Langendorf  1</v>
      </c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33" t="s">
        <v>26</v>
      </c>
      <c r="AF25" s="147" t="str">
        <f>D17</f>
        <v>MTV Treubund Lüneburg</v>
      </c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8"/>
      <c r="AX25" s="148"/>
      <c r="AY25" s="33" t="s">
        <v>27</v>
      </c>
      <c r="AZ25" s="149"/>
      <c r="BA25" s="149"/>
      <c r="BB25" s="150"/>
      <c r="BC25" s="150"/>
      <c r="BE25" s="35"/>
      <c r="BF25" s="62" t="str">
        <f>IF(ISBLANK(AW25),"0",IF(AW25&gt;AZ25,3,IF(AW25=AZ25,1,0)))</f>
        <v>0</v>
      </c>
      <c r="BG25" s="62" t="s">
        <v>27</v>
      </c>
      <c r="BH25" s="62" t="str">
        <f>IF(ISBLANK(AZ25),"0",IF(AZ25&gt;AW25,3,IF(AZ25=AW25,1,0)))</f>
        <v>0</v>
      </c>
      <c r="BI25" s="60"/>
      <c r="BJ25" s="60"/>
      <c r="BK25" s="60"/>
      <c r="BL25" s="60"/>
      <c r="BM25" s="60"/>
      <c r="BN25" s="60"/>
      <c r="BO25" s="60"/>
      <c r="BP25" s="60"/>
      <c r="BQ25" s="60"/>
      <c r="BR25" s="61"/>
      <c r="BS25" s="60"/>
      <c r="BT25" s="60"/>
      <c r="BU25" s="49"/>
      <c r="BV25" s="51"/>
      <c r="BW25" s="51"/>
      <c r="BX25" s="51"/>
      <c r="BY25" s="52"/>
      <c r="BZ25" s="52"/>
      <c r="CA25" s="52"/>
      <c r="CB25" s="52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</row>
    <row r="26" spans="1:133" s="34" customFormat="1" ht="18" customHeight="1" thickBot="1">
      <c r="A26" s="30"/>
      <c r="B26" s="139">
        <v>2</v>
      </c>
      <c r="C26" s="139"/>
      <c r="D26" s="151"/>
      <c r="E26" s="151"/>
      <c r="F26" s="151"/>
      <c r="G26" s="152" t="str">
        <f>$P$15</f>
        <v>A</v>
      </c>
      <c r="H26" s="152"/>
      <c r="I26" s="152"/>
      <c r="J26" s="153">
        <f aca="true" t="shared" si="0" ref="J26:J44">J25+$U$10*$X$10+$AL$10</f>
        <v>0.38125</v>
      </c>
      <c r="K26" s="153"/>
      <c r="L26" s="153"/>
      <c r="M26" s="153"/>
      <c r="N26" s="153"/>
      <c r="O26" s="154" t="str">
        <f>D19</f>
        <v>SV Eintracht Salzwedel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36" t="s">
        <v>26</v>
      </c>
      <c r="AF26" s="155" t="str">
        <f>D18</f>
        <v>SV Lemgow/D</v>
      </c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6"/>
      <c r="AX26" s="156"/>
      <c r="AY26" s="36" t="s">
        <v>27</v>
      </c>
      <c r="AZ26" s="157"/>
      <c r="BA26" s="157"/>
      <c r="BB26" s="158"/>
      <c r="BC26" s="158"/>
      <c r="BE26" s="35"/>
      <c r="BF26" s="62" t="str">
        <f aca="true" t="shared" si="1" ref="BF26:BF44">IF(ISBLANK(AW26),"0",IF(AW26&gt;AZ26,3,IF(AW26=AZ26,1,0)))</f>
        <v>0</v>
      </c>
      <c r="BG26" s="62" t="s">
        <v>27</v>
      </c>
      <c r="BH26" s="62" t="str">
        <f aca="true" t="shared" si="2" ref="BH26:BH44">IF(ISBLANK(AZ26),"0",IF(AZ26&gt;AW26,3,IF(AZ26=AW26,1,0)))</f>
        <v>0</v>
      </c>
      <c r="BI26" s="60"/>
      <c r="BJ26" s="60"/>
      <c r="BK26" s="60"/>
      <c r="BL26" s="60"/>
      <c r="BM26" s="60"/>
      <c r="BN26" s="60"/>
      <c r="BO26" s="60"/>
      <c r="BP26" s="60"/>
      <c r="BQ26" s="60"/>
      <c r="BR26" s="61"/>
      <c r="BS26" s="60"/>
      <c r="BT26" s="60"/>
      <c r="BU26" s="49"/>
      <c r="BV26" s="51"/>
      <c r="BW26" s="51"/>
      <c r="BX26" s="51"/>
      <c r="BY26" s="52"/>
      <c r="BZ26" s="52"/>
      <c r="CA26" s="52"/>
      <c r="CB26" s="52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</row>
    <row r="27" spans="1:133" s="34" customFormat="1" ht="18" customHeight="1">
      <c r="A27" s="30"/>
      <c r="B27" s="142">
        <v>3</v>
      </c>
      <c r="C27" s="142"/>
      <c r="D27" s="143"/>
      <c r="E27" s="143"/>
      <c r="F27" s="143"/>
      <c r="G27" s="159" t="str">
        <f>$AS$15</f>
        <v>B</v>
      </c>
      <c r="H27" s="159"/>
      <c r="I27" s="159"/>
      <c r="J27" s="160">
        <f t="shared" si="0"/>
        <v>0.38749999999999996</v>
      </c>
      <c r="K27" s="160"/>
      <c r="L27" s="160"/>
      <c r="M27" s="160"/>
      <c r="N27" s="160"/>
      <c r="O27" s="146" t="str">
        <f>AG16</f>
        <v>VFL Breese Langendorf 2</v>
      </c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33" t="s">
        <v>26</v>
      </c>
      <c r="AF27" s="147" t="str">
        <f>AG17</f>
        <v>TSV Hitzacker</v>
      </c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8"/>
      <c r="AX27" s="148"/>
      <c r="AY27" s="33" t="s">
        <v>27</v>
      </c>
      <c r="AZ27" s="149"/>
      <c r="BA27" s="149"/>
      <c r="BB27" s="150"/>
      <c r="BC27" s="150"/>
      <c r="BE27" s="35"/>
      <c r="BF27" s="62" t="str">
        <f t="shared" si="1"/>
        <v>0</v>
      </c>
      <c r="BG27" s="62" t="s">
        <v>27</v>
      </c>
      <c r="BH27" s="62" t="str">
        <f t="shared" si="2"/>
        <v>0</v>
      </c>
      <c r="BI27" s="60"/>
      <c r="BJ27" s="60"/>
      <c r="BK27" s="60"/>
      <c r="BL27" s="60"/>
      <c r="BM27" s="60"/>
      <c r="BN27" s="60"/>
      <c r="BO27" s="60"/>
      <c r="BP27" s="60"/>
      <c r="BQ27" s="60"/>
      <c r="BR27" s="61"/>
      <c r="BS27" s="60"/>
      <c r="BT27" s="60"/>
      <c r="BU27" s="49"/>
      <c r="BV27" s="51"/>
      <c r="BW27" s="51"/>
      <c r="BX27" s="51"/>
      <c r="BY27" s="52"/>
      <c r="BZ27" s="52"/>
      <c r="CA27" s="52"/>
      <c r="CB27" s="52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</row>
    <row r="28" spans="1:133" s="34" customFormat="1" ht="18" customHeight="1" thickBot="1">
      <c r="A28" s="30"/>
      <c r="B28" s="139">
        <v>4</v>
      </c>
      <c r="C28" s="139"/>
      <c r="D28" s="151"/>
      <c r="E28" s="151"/>
      <c r="F28" s="151"/>
      <c r="G28" s="161" t="str">
        <f>$AS$15</f>
        <v>B</v>
      </c>
      <c r="H28" s="161"/>
      <c r="I28" s="162"/>
      <c r="J28" s="163">
        <f t="shared" si="0"/>
        <v>0.39374999999999993</v>
      </c>
      <c r="K28" s="163"/>
      <c r="L28" s="163"/>
      <c r="M28" s="163"/>
      <c r="N28" s="163"/>
      <c r="O28" s="154" t="str">
        <f>AG19</f>
        <v>TUS Wustrow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36" t="s">
        <v>26</v>
      </c>
      <c r="AF28" s="155" t="str">
        <f>AG18</f>
        <v>VFL Bleckede</v>
      </c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6"/>
      <c r="AX28" s="156"/>
      <c r="AY28" s="36" t="s">
        <v>27</v>
      </c>
      <c r="AZ28" s="157"/>
      <c r="BA28" s="157"/>
      <c r="BB28" s="158"/>
      <c r="BC28" s="158"/>
      <c r="BE28" s="35"/>
      <c r="BF28" s="62" t="str">
        <f t="shared" si="1"/>
        <v>0</v>
      </c>
      <c r="BG28" s="62" t="s">
        <v>27</v>
      </c>
      <c r="BH28" s="62" t="str">
        <f t="shared" si="2"/>
        <v>0</v>
      </c>
      <c r="BI28" s="60"/>
      <c r="BJ28" s="60"/>
      <c r="BK28" s="60"/>
      <c r="BL28" s="60"/>
      <c r="BM28" s="60"/>
      <c r="BN28" s="60"/>
      <c r="BO28" s="60"/>
      <c r="BP28" s="60"/>
      <c r="BQ28" s="60"/>
      <c r="BR28" s="61"/>
      <c r="BS28" s="60"/>
      <c r="BT28" s="60"/>
      <c r="BU28" s="49"/>
      <c r="BV28" s="51"/>
      <c r="BW28" s="51"/>
      <c r="BX28" s="51"/>
      <c r="BY28" s="52"/>
      <c r="BZ28" s="52"/>
      <c r="CA28" s="52"/>
      <c r="CB28" s="52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</row>
    <row r="29" spans="1:133" s="34" customFormat="1" ht="18" customHeight="1">
      <c r="A29" s="30"/>
      <c r="B29" s="142">
        <v>5</v>
      </c>
      <c r="C29" s="142"/>
      <c r="D29" s="143"/>
      <c r="E29" s="143"/>
      <c r="F29" s="143"/>
      <c r="G29" s="144" t="str">
        <f>$P$15</f>
        <v>A</v>
      </c>
      <c r="H29" s="144"/>
      <c r="I29" s="144"/>
      <c r="J29" s="160">
        <f t="shared" si="0"/>
        <v>0.3999999999999999</v>
      </c>
      <c r="K29" s="160"/>
      <c r="L29" s="160"/>
      <c r="M29" s="160"/>
      <c r="N29" s="160"/>
      <c r="O29" s="146" t="str">
        <f>D20</f>
        <v>JSG Wolterdorf / Wustrow</v>
      </c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33" t="s">
        <v>26</v>
      </c>
      <c r="AF29" s="147" t="str">
        <f>D16</f>
        <v>VFL Breese Langendorf  1</v>
      </c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8"/>
      <c r="AX29" s="148"/>
      <c r="AY29" s="33" t="s">
        <v>27</v>
      </c>
      <c r="AZ29" s="149"/>
      <c r="BA29" s="149"/>
      <c r="BB29" s="150"/>
      <c r="BC29" s="150"/>
      <c r="BE29" s="35"/>
      <c r="BF29" s="62" t="str">
        <f t="shared" si="1"/>
        <v>0</v>
      </c>
      <c r="BG29" s="62" t="s">
        <v>27</v>
      </c>
      <c r="BH29" s="62" t="str">
        <f t="shared" si="2"/>
        <v>0</v>
      </c>
      <c r="BI29" s="60"/>
      <c r="BJ29" s="60"/>
      <c r="BK29" s="60"/>
      <c r="BL29" s="60"/>
      <c r="BM29" s="60"/>
      <c r="BN29" s="60"/>
      <c r="BO29" s="60"/>
      <c r="BP29" s="60"/>
      <c r="BQ29" s="60"/>
      <c r="BR29" s="61"/>
      <c r="BS29" s="60"/>
      <c r="BT29" s="60"/>
      <c r="BU29" s="49"/>
      <c r="BV29" s="51"/>
      <c r="BW29" s="51"/>
      <c r="BX29" s="51"/>
      <c r="BY29" s="52"/>
      <c r="BZ29" s="52"/>
      <c r="CA29" s="52"/>
      <c r="CB29" s="52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</row>
    <row r="30" spans="1:133" s="34" customFormat="1" ht="18" customHeight="1" thickBot="1">
      <c r="A30" s="30"/>
      <c r="B30" s="139">
        <v>6</v>
      </c>
      <c r="C30" s="139"/>
      <c r="D30" s="151"/>
      <c r="E30" s="151"/>
      <c r="F30" s="151"/>
      <c r="G30" s="152" t="str">
        <f>$P$15</f>
        <v>A</v>
      </c>
      <c r="H30" s="152"/>
      <c r="I30" s="152"/>
      <c r="J30" s="163">
        <f t="shared" si="0"/>
        <v>0.4062499999999999</v>
      </c>
      <c r="K30" s="163"/>
      <c r="L30" s="163"/>
      <c r="M30" s="163"/>
      <c r="N30" s="163"/>
      <c r="O30" s="154" t="str">
        <f>D17</f>
        <v>MTV Treubund Lüneburg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36" t="s">
        <v>26</v>
      </c>
      <c r="AF30" s="155" t="str">
        <f>D19</f>
        <v>SV Eintracht Salzwedel</v>
      </c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6"/>
      <c r="AX30" s="156"/>
      <c r="AY30" s="36" t="s">
        <v>27</v>
      </c>
      <c r="AZ30" s="157"/>
      <c r="BA30" s="157"/>
      <c r="BB30" s="158"/>
      <c r="BC30" s="158"/>
      <c r="BE30" s="35"/>
      <c r="BF30" s="62" t="str">
        <f t="shared" si="1"/>
        <v>0</v>
      </c>
      <c r="BG30" s="62" t="s">
        <v>27</v>
      </c>
      <c r="BH30" s="62" t="str">
        <f t="shared" si="2"/>
        <v>0</v>
      </c>
      <c r="BI30" s="60"/>
      <c r="BJ30" s="60"/>
      <c r="BK30" s="58"/>
      <c r="BL30" s="58"/>
      <c r="BM30" s="58"/>
      <c r="BN30" s="58"/>
      <c r="BO30" s="58"/>
      <c r="BP30" s="58"/>
      <c r="BQ30" s="58"/>
      <c r="BR30" s="59"/>
      <c r="BS30" s="58"/>
      <c r="BT30" s="60"/>
      <c r="BU30" s="49"/>
      <c r="BV30" s="51"/>
      <c r="BW30" s="51"/>
      <c r="BX30" s="51"/>
      <c r="BY30" s="52"/>
      <c r="BZ30" s="52"/>
      <c r="CA30" s="52"/>
      <c r="CB30" s="52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</row>
    <row r="31" spans="1:133" s="34" customFormat="1" ht="18" customHeight="1">
      <c r="A31" s="30"/>
      <c r="B31" s="142">
        <v>7</v>
      </c>
      <c r="C31" s="142"/>
      <c r="D31" s="143"/>
      <c r="E31" s="143"/>
      <c r="F31" s="143"/>
      <c r="G31" s="159" t="str">
        <f>$AS$15</f>
        <v>B</v>
      </c>
      <c r="H31" s="159"/>
      <c r="I31" s="159"/>
      <c r="J31" s="160">
        <f t="shared" si="0"/>
        <v>0.41249999999999987</v>
      </c>
      <c r="K31" s="160"/>
      <c r="L31" s="160"/>
      <c r="M31" s="160"/>
      <c r="N31" s="160"/>
      <c r="O31" s="146" t="str">
        <f>AG20</f>
        <v>SV Karwitz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33" t="s">
        <v>26</v>
      </c>
      <c r="AF31" s="147" t="str">
        <f>AG16</f>
        <v>VFL Breese Langendorf 2</v>
      </c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8"/>
      <c r="AX31" s="148"/>
      <c r="AY31" s="33" t="s">
        <v>27</v>
      </c>
      <c r="AZ31" s="149"/>
      <c r="BA31" s="149"/>
      <c r="BB31" s="150"/>
      <c r="BC31" s="150"/>
      <c r="BE31" s="35"/>
      <c r="BF31" s="62" t="str">
        <f t="shared" si="1"/>
        <v>0</v>
      </c>
      <c r="BG31" s="62" t="s">
        <v>27</v>
      </c>
      <c r="BH31" s="62" t="str">
        <f t="shared" si="2"/>
        <v>0</v>
      </c>
      <c r="BI31" s="60"/>
      <c r="BJ31" s="60"/>
      <c r="BK31" s="63"/>
      <c r="BL31" s="63"/>
      <c r="BM31" s="68" t="str">
        <f>$D$16</f>
        <v>VFL Breese Langendorf  1</v>
      </c>
      <c r="BN31" s="65">
        <f>SUM($BF$25+$BH$29+$BH$34+$BF$41)</f>
        <v>0</v>
      </c>
      <c r="BO31" s="65">
        <f>SUM($AW$25+$AZ$29+$AZ$34+$AW$41)</f>
        <v>0</v>
      </c>
      <c r="BP31" s="66" t="s">
        <v>27</v>
      </c>
      <c r="BQ31" s="65">
        <f>SUM($AZ$25+$AW$29+$AW$34+$AZ$41)</f>
        <v>0</v>
      </c>
      <c r="BR31" s="69">
        <f>SUM(BO31-BQ31)</f>
        <v>0</v>
      </c>
      <c r="BS31" s="60"/>
      <c r="BT31" s="60"/>
      <c r="BU31" s="49"/>
      <c r="BV31" s="51"/>
      <c r="BW31" s="51"/>
      <c r="BX31" s="51"/>
      <c r="BY31" s="52"/>
      <c r="BZ31" s="52"/>
      <c r="CA31" s="52"/>
      <c r="CB31" s="52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</row>
    <row r="32" spans="1:133" s="34" customFormat="1" ht="18" customHeight="1" thickBot="1">
      <c r="A32" s="30"/>
      <c r="B32" s="139">
        <v>8</v>
      </c>
      <c r="C32" s="139"/>
      <c r="D32" s="151"/>
      <c r="E32" s="151"/>
      <c r="F32" s="151"/>
      <c r="G32" s="161" t="str">
        <f>$AS$15</f>
        <v>B</v>
      </c>
      <c r="H32" s="161"/>
      <c r="I32" s="162"/>
      <c r="J32" s="164">
        <f t="shared" si="0"/>
        <v>0.41874999999999984</v>
      </c>
      <c r="K32" s="164"/>
      <c r="L32" s="164"/>
      <c r="M32" s="164"/>
      <c r="N32" s="164"/>
      <c r="O32" s="154" t="str">
        <f>AG17</f>
        <v>TSV Hitzacker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36" t="s">
        <v>26</v>
      </c>
      <c r="AF32" s="155" t="str">
        <f>AG19</f>
        <v>TUS Wustrow</v>
      </c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6"/>
      <c r="AX32" s="156"/>
      <c r="AY32" s="36" t="s">
        <v>27</v>
      </c>
      <c r="AZ32" s="157"/>
      <c r="BA32" s="157"/>
      <c r="BB32" s="158"/>
      <c r="BC32" s="158"/>
      <c r="BE32" s="35"/>
      <c r="BF32" s="62" t="str">
        <f t="shared" si="1"/>
        <v>0</v>
      </c>
      <c r="BG32" s="62" t="s">
        <v>27</v>
      </c>
      <c r="BH32" s="62" t="str">
        <f t="shared" si="2"/>
        <v>0</v>
      </c>
      <c r="BI32" s="60"/>
      <c r="BJ32" s="60"/>
      <c r="BK32" s="63"/>
      <c r="BL32" s="63"/>
      <c r="BM32" s="64" t="str">
        <f>$D$19</f>
        <v>SV Eintracht Salzwedel</v>
      </c>
      <c r="BN32" s="65">
        <f>SUM($BF$26+$BH$30+$BF$34+$BH$38)</f>
        <v>0</v>
      </c>
      <c r="BO32" s="65">
        <f>SUM($AW$26+$AZ$30+$AW$34+$AZ$38)</f>
        <v>0</v>
      </c>
      <c r="BP32" s="66" t="s">
        <v>27</v>
      </c>
      <c r="BQ32" s="65">
        <f>SUM($AZ$26+$AW$30+$AZ$34+$AW$38)</f>
        <v>0</v>
      </c>
      <c r="BR32" s="67">
        <f>SUM(BO32-BQ32)</f>
        <v>0</v>
      </c>
      <c r="BS32" s="60"/>
      <c r="BT32" s="60"/>
      <c r="BU32" s="49"/>
      <c r="BV32" s="51"/>
      <c r="BW32" s="51"/>
      <c r="BX32" s="51"/>
      <c r="BY32" s="52"/>
      <c r="BZ32" s="52"/>
      <c r="CA32" s="52"/>
      <c r="CB32" s="52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</row>
    <row r="33" spans="1:133" s="34" customFormat="1" ht="18" customHeight="1">
      <c r="A33" s="30"/>
      <c r="B33" s="142">
        <v>9</v>
      </c>
      <c r="C33" s="142"/>
      <c r="D33" s="143"/>
      <c r="E33" s="143"/>
      <c r="F33" s="143"/>
      <c r="G33" s="144" t="str">
        <f>$P$15</f>
        <v>A</v>
      </c>
      <c r="H33" s="144"/>
      <c r="I33" s="144"/>
      <c r="J33" s="160">
        <f t="shared" si="0"/>
        <v>0.4249999999999998</v>
      </c>
      <c r="K33" s="160"/>
      <c r="L33" s="160"/>
      <c r="M33" s="160"/>
      <c r="N33" s="160"/>
      <c r="O33" s="146" t="str">
        <f>D18</f>
        <v>SV Lemgow/D</v>
      </c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33" t="s">
        <v>26</v>
      </c>
      <c r="AF33" s="147" t="str">
        <f>D20</f>
        <v>JSG Wolterdorf / Wustrow</v>
      </c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8"/>
      <c r="AX33" s="148"/>
      <c r="AY33" s="33" t="s">
        <v>27</v>
      </c>
      <c r="AZ33" s="149"/>
      <c r="BA33" s="149"/>
      <c r="BB33" s="150"/>
      <c r="BC33" s="150"/>
      <c r="BE33" s="35"/>
      <c r="BF33" s="62" t="str">
        <f t="shared" si="1"/>
        <v>0</v>
      </c>
      <c r="BG33" s="62" t="s">
        <v>27</v>
      </c>
      <c r="BH33" s="62" t="str">
        <f t="shared" si="2"/>
        <v>0</v>
      </c>
      <c r="BI33" s="60"/>
      <c r="BJ33" s="60"/>
      <c r="BK33" s="63"/>
      <c r="BL33" s="63"/>
      <c r="BM33" s="64" t="str">
        <f>$D$20</f>
        <v>JSG Wolterdorf / Wustrow</v>
      </c>
      <c r="BN33" s="65">
        <f>SUM($BF$29+$BH$33+$BF$38+$BH$42)</f>
        <v>0</v>
      </c>
      <c r="BO33" s="65">
        <f>SUM($AW$29+$AZ$33+$AW$38+$AZ$42)</f>
        <v>0</v>
      </c>
      <c r="BP33" s="66" t="s">
        <v>27</v>
      </c>
      <c r="BQ33" s="65">
        <f>SUM($AZ$29+$AW$33+$AZ$38+$AW$42)</f>
        <v>0</v>
      </c>
      <c r="BR33" s="67">
        <f>SUM(BO33-BQ33)</f>
        <v>0</v>
      </c>
      <c r="BS33" s="60"/>
      <c r="BT33" s="60"/>
      <c r="BU33" s="49"/>
      <c r="BV33" s="51"/>
      <c r="BW33" s="51"/>
      <c r="BX33" s="51"/>
      <c r="BY33" s="52"/>
      <c r="BZ33" s="52"/>
      <c r="CA33" s="52"/>
      <c r="CB33" s="52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</row>
    <row r="34" spans="1:133" s="34" customFormat="1" ht="18" customHeight="1" thickBot="1">
      <c r="A34" s="30"/>
      <c r="B34" s="139">
        <v>10</v>
      </c>
      <c r="C34" s="139"/>
      <c r="D34" s="151"/>
      <c r="E34" s="151"/>
      <c r="F34" s="151"/>
      <c r="G34" s="152" t="str">
        <f>$P$15</f>
        <v>A</v>
      </c>
      <c r="H34" s="152"/>
      <c r="I34" s="152"/>
      <c r="J34" s="163">
        <f t="shared" si="0"/>
        <v>0.4312499999999998</v>
      </c>
      <c r="K34" s="163"/>
      <c r="L34" s="163"/>
      <c r="M34" s="163"/>
      <c r="N34" s="163"/>
      <c r="O34" s="154" t="str">
        <f>D19</f>
        <v>SV Eintracht Salzwedel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36" t="s">
        <v>26</v>
      </c>
      <c r="AF34" s="155" t="str">
        <f>D16</f>
        <v>VFL Breese Langendorf  1</v>
      </c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6"/>
      <c r="AX34" s="156"/>
      <c r="AY34" s="36" t="s">
        <v>27</v>
      </c>
      <c r="AZ34" s="157"/>
      <c r="BA34" s="157"/>
      <c r="BB34" s="158"/>
      <c r="BC34" s="158"/>
      <c r="BE34" s="35"/>
      <c r="BF34" s="62" t="str">
        <f t="shared" si="1"/>
        <v>0</v>
      </c>
      <c r="BG34" s="62" t="s">
        <v>27</v>
      </c>
      <c r="BH34" s="62" t="str">
        <f t="shared" si="2"/>
        <v>0</v>
      </c>
      <c r="BI34" s="60"/>
      <c r="BJ34" s="60"/>
      <c r="BK34" s="63"/>
      <c r="BL34" s="63"/>
      <c r="BM34" s="64" t="str">
        <f>$D$18</f>
        <v>SV Lemgow/D</v>
      </c>
      <c r="BN34" s="65">
        <f>SUM($BH$26+$BF$33+$BF$37+$BH$41)</f>
        <v>0</v>
      </c>
      <c r="BO34" s="65">
        <f>SUM($AZ$26+$AW$33+$AW$37+$AZ$41)</f>
        <v>0</v>
      </c>
      <c r="BP34" s="66" t="s">
        <v>27</v>
      </c>
      <c r="BQ34" s="65">
        <f>SUM($AW$26+$AZ$33+$AZ$37+$AW$41)</f>
        <v>0</v>
      </c>
      <c r="BR34" s="67">
        <f>SUM(BO34-BQ34)</f>
        <v>0</v>
      </c>
      <c r="BS34" s="60"/>
      <c r="BT34" s="60"/>
      <c r="BU34" s="49"/>
      <c r="BV34" s="51"/>
      <c r="BW34" s="51"/>
      <c r="BX34" s="51"/>
      <c r="BY34" s="52"/>
      <c r="BZ34" s="52"/>
      <c r="CA34" s="52"/>
      <c r="CB34" s="52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</row>
    <row r="35" spans="1:133" s="34" customFormat="1" ht="18" customHeight="1">
      <c r="A35" s="30"/>
      <c r="B35" s="142">
        <v>11</v>
      </c>
      <c r="C35" s="142"/>
      <c r="D35" s="143"/>
      <c r="E35" s="143"/>
      <c r="F35" s="143"/>
      <c r="G35" s="159" t="str">
        <f>$AS$15</f>
        <v>B</v>
      </c>
      <c r="H35" s="159"/>
      <c r="I35" s="159"/>
      <c r="J35" s="160">
        <f t="shared" si="0"/>
        <v>0.4374999999999998</v>
      </c>
      <c r="K35" s="160"/>
      <c r="L35" s="160"/>
      <c r="M35" s="160"/>
      <c r="N35" s="160"/>
      <c r="O35" s="146" t="str">
        <f>AG18</f>
        <v>VFL Bleckede</v>
      </c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33" t="s">
        <v>26</v>
      </c>
      <c r="AF35" s="147" t="str">
        <f>AG20</f>
        <v>SV Karwitz</v>
      </c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8"/>
      <c r="AX35" s="148"/>
      <c r="AY35" s="33" t="s">
        <v>27</v>
      </c>
      <c r="AZ35" s="149"/>
      <c r="BA35" s="149"/>
      <c r="BB35" s="150"/>
      <c r="BC35" s="150"/>
      <c r="BE35" s="35"/>
      <c r="BF35" s="62" t="str">
        <f t="shared" si="1"/>
        <v>0</v>
      </c>
      <c r="BG35" s="62" t="s">
        <v>27</v>
      </c>
      <c r="BH35" s="62" t="str">
        <f t="shared" si="2"/>
        <v>0</v>
      </c>
      <c r="BI35" s="60"/>
      <c r="BJ35" s="60"/>
      <c r="BK35" s="63"/>
      <c r="BL35" s="63"/>
      <c r="BM35" s="64" t="str">
        <f>$D$17</f>
        <v>MTV Treubund Lüneburg</v>
      </c>
      <c r="BN35" s="65">
        <f>SUM($BH$25+$BF$30+$BH$37+$BF$42)</f>
        <v>0</v>
      </c>
      <c r="BO35" s="65">
        <f>SUM($AZ$25+$AW$30+$AZ$37+$AW$42)</f>
        <v>0</v>
      </c>
      <c r="BP35" s="66" t="s">
        <v>27</v>
      </c>
      <c r="BQ35" s="65">
        <f>SUM($AW$25+$AZ$30+$AW$37+$AZ$42)</f>
        <v>0</v>
      </c>
      <c r="BR35" s="67">
        <f>SUM(BO35-BQ35)</f>
        <v>0</v>
      </c>
      <c r="BS35" s="60"/>
      <c r="BT35" s="60"/>
      <c r="BU35" s="49"/>
      <c r="BV35" s="51"/>
      <c r="BW35" s="51"/>
      <c r="BX35" s="51"/>
      <c r="BY35" s="52"/>
      <c r="BZ35" s="52"/>
      <c r="CA35" s="52"/>
      <c r="CB35" s="52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</row>
    <row r="36" spans="1:133" s="34" customFormat="1" ht="18" customHeight="1" thickBot="1">
      <c r="A36" s="30"/>
      <c r="B36" s="139">
        <v>12</v>
      </c>
      <c r="C36" s="139"/>
      <c r="D36" s="151"/>
      <c r="E36" s="151"/>
      <c r="F36" s="151"/>
      <c r="G36" s="161" t="str">
        <f>$AS$15</f>
        <v>B</v>
      </c>
      <c r="H36" s="161"/>
      <c r="I36" s="162"/>
      <c r="J36" s="163">
        <f t="shared" si="0"/>
        <v>0.44374999999999976</v>
      </c>
      <c r="K36" s="163"/>
      <c r="L36" s="163"/>
      <c r="M36" s="163"/>
      <c r="N36" s="163"/>
      <c r="O36" s="154" t="str">
        <f>AG19</f>
        <v>TUS Wustrow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36" t="s">
        <v>26</v>
      </c>
      <c r="AF36" s="155" t="str">
        <f>AG16</f>
        <v>VFL Breese Langendorf 2</v>
      </c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6"/>
      <c r="AX36" s="156"/>
      <c r="AY36" s="36" t="s">
        <v>27</v>
      </c>
      <c r="AZ36" s="157"/>
      <c r="BA36" s="157"/>
      <c r="BB36" s="158"/>
      <c r="BC36" s="158"/>
      <c r="BE36" s="35"/>
      <c r="BF36" s="62" t="str">
        <f t="shared" si="1"/>
        <v>0</v>
      </c>
      <c r="BG36" s="62" t="s">
        <v>27</v>
      </c>
      <c r="BH36" s="62" t="str">
        <f t="shared" si="2"/>
        <v>0</v>
      </c>
      <c r="BI36" s="60"/>
      <c r="BJ36" s="60"/>
      <c r="BK36" s="60"/>
      <c r="BL36" s="60"/>
      <c r="BM36" s="60"/>
      <c r="BN36" s="70"/>
      <c r="BO36" s="70"/>
      <c r="BP36" s="70"/>
      <c r="BQ36" s="70"/>
      <c r="BR36" s="71"/>
      <c r="BS36" s="60"/>
      <c r="BT36" s="60"/>
      <c r="BU36" s="49"/>
      <c r="BV36" s="51"/>
      <c r="BW36" s="51"/>
      <c r="BX36" s="51"/>
      <c r="BY36" s="52"/>
      <c r="BZ36" s="52"/>
      <c r="CA36" s="52"/>
      <c r="CB36" s="52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</row>
    <row r="37" spans="1:133" s="34" customFormat="1" ht="18" customHeight="1">
      <c r="A37" s="30"/>
      <c r="B37" s="142">
        <v>13</v>
      </c>
      <c r="C37" s="142"/>
      <c r="D37" s="143"/>
      <c r="E37" s="143"/>
      <c r="F37" s="143"/>
      <c r="G37" s="144" t="str">
        <f>$P$15</f>
        <v>A</v>
      </c>
      <c r="H37" s="144"/>
      <c r="I37" s="144"/>
      <c r="J37" s="160">
        <f t="shared" si="0"/>
        <v>0.44999999999999973</v>
      </c>
      <c r="K37" s="160"/>
      <c r="L37" s="160"/>
      <c r="M37" s="160"/>
      <c r="N37" s="160"/>
      <c r="O37" s="146" t="str">
        <f>D18</f>
        <v>SV Lemgow/D</v>
      </c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33" t="s">
        <v>26</v>
      </c>
      <c r="AF37" s="147" t="str">
        <f>D17</f>
        <v>MTV Treubund Lüneburg</v>
      </c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8"/>
      <c r="AX37" s="148"/>
      <c r="AY37" s="33" t="s">
        <v>27</v>
      </c>
      <c r="AZ37" s="149"/>
      <c r="BA37" s="149"/>
      <c r="BB37" s="150"/>
      <c r="BC37" s="150"/>
      <c r="BE37" s="35"/>
      <c r="BF37" s="62" t="str">
        <f t="shared" si="1"/>
        <v>0</v>
      </c>
      <c r="BG37" s="62" t="s">
        <v>27</v>
      </c>
      <c r="BH37" s="62" t="str">
        <f t="shared" si="2"/>
        <v>0</v>
      </c>
      <c r="BI37" s="60"/>
      <c r="BJ37" s="58"/>
      <c r="BK37" s="58"/>
      <c r="BL37" s="58"/>
      <c r="BM37" s="60"/>
      <c r="BN37" s="70"/>
      <c r="BO37" s="70"/>
      <c r="BP37" s="70"/>
      <c r="BQ37" s="70"/>
      <c r="BR37" s="71"/>
      <c r="BS37" s="58"/>
      <c r="BT37" s="60"/>
      <c r="BU37" s="49"/>
      <c r="BV37" s="51"/>
      <c r="BW37" s="51"/>
      <c r="BX37" s="51"/>
      <c r="BY37" s="52"/>
      <c r="BZ37" s="52"/>
      <c r="CA37" s="52"/>
      <c r="CB37" s="52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</row>
    <row r="38" spans="1:133" s="34" customFormat="1" ht="18" customHeight="1" thickBot="1">
      <c r="A38" s="30"/>
      <c r="B38" s="139">
        <v>14</v>
      </c>
      <c r="C38" s="139"/>
      <c r="D38" s="151"/>
      <c r="E38" s="151"/>
      <c r="F38" s="151"/>
      <c r="G38" s="152" t="str">
        <f>$P$15</f>
        <v>A</v>
      </c>
      <c r="H38" s="152"/>
      <c r="I38" s="152"/>
      <c r="J38" s="163">
        <f t="shared" si="0"/>
        <v>0.4562499999999997</v>
      </c>
      <c r="K38" s="163"/>
      <c r="L38" s="163"/>
      <c r="M38" s="163"/>
      <c r="N38" s="163"/>
      <c r="O38" s="154" t="str">
        <f>D20</f>
        <v>JSG Wolterdorf / Wustrow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36" t="s">
        <v>26</v>
      </c>
      <c r="AF38" s="155" t="str">
        <f>D19</f>
        <v>SV Eintracht Salzwedel</v>
      </c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6"/>
      <c r="AX38" s="156"/>
      <c r="AY38" s="36" t="s">
        <v>27</v>
      </c>
      <c r="AZ38" s="157"/>
      <c r="BA38" s="157"/>
      <c r="BB38" s="158"/>
      <c r="BC38" s="158"/>
      <c r="BE38" s="35"/>
      <c r="BF38" s="62" t="str">
        <f t="shared" si="1"/>
        <v>0</v>
      </c>
      <c r="BG38" s="62" t="s">
        <v>27</v>
      </c>
      <c r="BH38" s="62" t="str">
        <f t="shared" si="2"/>
        <v>0</v>
      </c>
      <c r="BI38" s="60"/>
      <c r="BJ38" s="60"/>
      <c r="BK38" s="63"/>
      <c r="BL38" s="63"/>
      <c r="BM38" s="64" t="str">
        <f>$AG$18</f>
        <v>VFL Bleckede</v>
      </c>
      <c r="BN38" s="65">
        <f>SUM($BH$28+$BF$35+$BF$39+$BH$43)</f>
        <v>0</v>
      </c>
      <c r="BO38" s="65">
        <f>SUM($AZ$28+$AW$35+$AW$39+$AZ$43)</f>
        <v>0</v>
      </c>
      <c r="BP38" s="66" t="s">
        <v>27</v>
      </c>
      <c r="BQ38" s="65">
        <f>SUM($AW$28+$AZ$35+$AZ$39+$AW$43)</f>
        <v>0</v>
      </c>
      <c r="BR38" s="67">
        <f>SUM(BO38-BQ38)</f>
        <v>0</v>
      </c>
      <c r="BS38" s="60"/>
      <c r="BT38" s="60"/>
      <c r="BU38" s="49"/>
      <c r="BV38" s="51"/>
      <c r="BW38" s="51"/>
      <c r="BX38" s="51"/>
      <c r="BY38" s="52"/>
      <c r="BZ38" s="52"/>
      <c r="CA38" s="52"/>
      <c r="CB38" s="52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</row>
    <row r="39" spans="1:133" s="34" customFormat="1" ht="18" customHeight="1">
      <c r="A39" s="30"/>
      <c r="B39" s="142">
        <v>15</v>
      </c>
      <c r="C39" s="142"/>
      <c r="D39" s="143"/>
      <c r="E39" s="143"/>
      <c r="F39" s="143"/>
      <c r="G39" s="159" t="str">
        <f>$AS$15</f>
        <v>B</v>
      </c>
      <c r="H39" s="159"/>
      <c r="I39" s="159"/>
      <c r="J39" s="160">
        <f t="shared" si="0"/>
        <v>0.4624999999999997</v>
      </c>
      <c r="K39" s="160"/>
      <c r="L39" s="160"/>
      <c r="M39" s="160"/>
      <c r="N39" s="160"/>
      <c r="O39" s="146" t="str">
        <f>AG18</f>
        <v>VFL Bleckede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33" t="s">
        <v>26</v>
      </c>
      <c r="AF39" s="147" t="str">
        <f>AG17</f>
        <v>TSV Hitzacker</v>
      </c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8"/>
      <c r="AX39" s="148"/>
      <c r="AY39" s="33" t="s">
        <v>27</v>
      </c>
      <c r="AZ39" s="149"/>
      <c r="BA39" s="149"/>
      <c r="BB39" s="150"/>
      <c r="BC39" s="150"/>
      <c r="BE39" s="35"/>
      <c r="BF39" s="62" t="str">
        <f t="shared" si="1"/>
        <v>0</v>
      </c>
      <c r="BG39" s="62" t="s">
        <v>27</v>
      </c>
      <c r="BH39" s="62" t="str">
        <f t="shared" si="2"/>
        <v>0</v>
      </c>
      <c r="BI39" s="60"/>
      <c r="BJ39" s="60"/>
      <c r="BK39" s="63"/>
      <c r="BL39" s="63"/>
      <c r="BM39" s="64" t="str">
        <f>$AG$20</f>
        <v>SV Karwitz</v>
      </c>
      <c r="BN39" s="65">
        <f>SUM($BF$31+$BH$35+$BF$40+$BH$44)</f>
        <v>0</v>
      </c>
      <c r="BO39" s="65">
        <f>SUM($AW$31+$AZ$35+$AW$40+$AZ$44)</f>
        <v>0</v>
      </c>
      <c r="BP39" s="66" t="s">
        <v>27</v>
      </c>
      <c r="BQ39" s="65">
        <f>SUM($AZ$31+$AW$35+$AZ$40+$AW$44)</f>
        <v>0</v>
      </c>
      <c r="BR39" s="67">
        <f>SUM(BO39-BQ39)</f>
        <v>0</v>
      </c>
      <c r="BS39" s="60"/>
      <c r="BT39" s="60"/>
      <c r="BU39" s="49"/>
      <c r="BV39" s="51"/>
      <c r="BW39" s="51"/>
      <c r="BX39" s="51"/>
      <c r="BY39" s="52"/>
      <c r="BZ39" s="52"/>
      <c r="CA39" s="52"/>
      <c r="CB39" s="52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</row>
    <row r="40" spans="1:133" s="34" customFormat="1" ht="18" customHeight="1" thickBot="1">
      <c r="A40" s="30"/>
      <c r="B40" s="139">
        <v>16</v>
      </c>
      <c r="C40" s="139"/>
      <c r="D40" s="151"/>
      <c r="E40" s="151"/>
      <c r="F40" s="151"/>
      <c r="G40" s="161" t="str">
        <f>$AS$15</f>
        <v>B</v>
      </c>
      <c r="H40" s="161"/>
      <c r="I40" s="162"/>
      <c r="J40" s="163">
        <f t="shared" si="0"/>
        <v>0.46874999999999967</v>
      </c>
      <c r="K40" s="163"/>
      <c r="L40" s="163"/>
      <c r="M40" s="163"/>
      <c r="N40" s="163"/>
      <c r="O40" s="154" t="str">
        <f>AG20</f>
        <v>SV Karwitz</v>
      </c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36" t="s">
        <v>26</v>
      </c>
      <c r="AF40" s="155" t="str">
        <f>AG19</f>
        <v>TUS Wustrow</v>
      </c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6"/>
      <c r="AX40" s="156"/>
      <c r="AY40" s="36" t="s">
        <v>27</v>
      </c>
      <c r="AZ40" s="157"/>
      <c r="BA40" s="157"/>
      <c r="BB40" s="158"/>
      <c r="BC40" s="158"/>
      <c r="BE40" s="35"/>
      <c r="BF40" s="62" t="str">
        <f t="shared" si="1"/>
        <v>0</v>
      </c>
      <c r="BG40" s="62" t="s">
        <v>27</v>
      </c>
      <c r="BH40" s="62" t="str">
        <f t="shared" si="2"/>
        <v>0</v>
      </c>
      <c r="BI40" s="60"/>
      <c r="BJ40" s="60"/>
      <c r="BK40" s="63"/>
      <c r="BL40" s="63"/>
      <c r="BM40" s="64" t="str">
        <f>$AG$17</f>
        <v>TSV Hitzacker</v>
      </c>
      <c r="BN40" s="65">
        <f>SUM($BH$27+$BF$32+$BH$39+$BF$44)</f>
        <v>0</v>
      </c>
      <c r="BO40" s="65">
        <f>SUM($AZ$27+$AW$32+$AZ$39+$AW$44)</f>
        <v>0</v>
      </c>
      <c r="BP40" s="66" t="s">
        <v>27</v>
      </c>
      <c r="BQ40" s="65">
        <f>SUM($AW$27+$AZ$32+$AW$39+$AZ$44)</f>
        <v>0</v>
      </c>
      <c r="BR40" s="67">
        <f>SUM(BO40-BQ40)</f>
        <v>0</v>
      </c>
      <c r="BS40" s="60"/>
      <c r="BT40" s="60"/>
      <c r="BU40" s="49"/>
      <c r="BV40" s="51"/>
      <c r="BW40" s="51"/>
      <c r="BX40" s="51"/>
      <c r="BY40" s="52"/>
      <c r="BZ40" s="52"/>
      <c r="CA40" s="52"/>
      <c r="CB40" s="52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</row>
    <row r="41" spans="1:133" s="34" customFormat="1" ht="18" customHeight="1">
      <c r="A41" s="30"/>
      <c r="B41" s="142">
        <v>17</v>
      </c>
      <c r="C41" s="142"/>
      <c r="D41" s="143"/>
      <c r="E41" s="143"/>
      <c r="F41" s="143"/>
      <c r="G41" s="144" t="str">
        <f>$P$15</f>
        <v>A</v>
      </c>
      <c r="H41" s="144"/>
      <c r="I41" s="144"/>
      <c r="J41" s="160">
        <f t="shared" si="0"/>
        <v>0.47499999999999964</v>
      </c>
      <c r="K41" s="160"/>
      <c r="L41" s="160"/>
      <c r="M41" s="160"/>
      <c r="N41" s="160"/>
      <c r="O41" s="146" t="str">
        <f>D16</f>
        <v>VFL Breese Langendorf  1</v>
      </c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33" t="s">
        <v>26</v>
      </c>
      <c r="AF41" s="147" t="str">
        <f>D18</f>
        <v>SV Lemgow/D</v>
      </c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8"/>
      <c r="AX41" s="148"/>
      <c r="AY41" s="33" t="s">
        <v>27</v>
      </c>
      <c r="AZ41" s="149"/>
      <c r="BA41" s="149"/>
      <c r="BB41" s="150"/>
      <c r="BC41" s="150"/>
      <c r="BE41" s="35"/>
      <c r="BF41" s="62" t="str">
        <f t="shared" si="1"/>
        <v>0</v>
      </c>
      <c r="BG41" s="62" t="s">
        <v>27</v>
      </c>
      <c r="BH41" s="62" t="str">
        <f t="shared" si="2"/>
        <v>0</v>
      </c>
      <c r="BI41" s="60"/>
      <c r="BJ41" s="60"/>
      <c r="BK41" s="63"/>
      <c r="BL41" s="63"/>
      <c r="BM41" s="64" t="str">
        <f>$AG$19</f>
        <v>TUS Wustrow</v>
      </c>
      <c r="BN41" s="65">
        <f>SUM($BF$28+$BH$32+$BF$36+$BH$40)</f>
        <v>0</v>
      </c>
      <c r="BO41" s="65">
        <f>SUM($AW$28+$AZ$32+$AW$36+$AZ$40)</f>
        <v>0</v>
      </c>
      <c r="BP41" s="66" t="s">
        <v>27</v>
      </c>
      <c r="BQ41" s="65">
        <f>SUM($AZ$28+$AW$32+$AZ$36+$AW$40)</f>
        <v>0</v>
      </c>
      <c r="BR41" s="67">
        <f>SUM(BO41-BQ41)</f>
        <v>0</v>
      </c>
      <c r="BS41" s="60"/>
      <c r="BT41" s="60"/>
      <c r="BU41" s="49"/>
      <c r="BV41" s="51"/>
      <c r="BW41" s="51"/>
      <c r="BX41" s="51"/>
      <c r="BY41" s="52"/>
      <c r="BZ41" s="52"/>
      <c r="CA41" s="52"/>
      <c r="CB41" s="52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</row>
    <row r="42" spans="1:133" s="34" customFormat="1" ht="18" customHeight="1" thickBot="1">
      <c r="A42" s="30"/>
      <c r="B42" s="139">
        <v>18</v>
      </c>
      <c r="C42" s="139"/>
      <c r="D42" s="151"/>
      <c r="E42" s="151"/>
      <c r="F42" s="151"/>
      <c r="G42" s="152" t="str">
        <f>$P$15</f>
        <v>A</v>
      </c>
      <c r="H42" s="152"/>
      <c r="I42" s="152"/>
      <c r="J42" s="163">
        <f t="shared" si="0"/>
        <v>0.4812499999999996</v>
      </c>
      <c r="K42" s="163"/>
      <c r="L42" s="163"/>
      <c r="M42" s="163"/>
      <c r="N42" s="163"/>
      <c r="O42" s="154" t="str">
        <f>D17</f>
        <v>MTV Treubund Lüneburg</v>
      </c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36" t="s">
        <v>26</v>
      </c>
      <c r="AF42" s="155" t="str">
        <f>D20</f>
        <v>JSG Wolterdorf / Wustrow</v>
      </c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6"/>
      <c r="AX42" s="156"/>
      <c r="AY42" s="36" t="s">
        <v>27</v>
      </c>
      <c r="AZ42" s="157"/>
      <c r="BA42" s="157"/>
      <c r="BB42" s="158"/>
      <c r="BC42" s="158"/>
      <c r="BE42" s="35"/>
      <c r="BF42" s="62" t="str">
        <f t="shared" si="1"/>
        <v>0</v>
      </c>
      <c r="BG42" s="62" t="s">
        <v>27</v>
      </c>
      <c r="BH42" s="62" t="str">
        <f t="shared" si="2"/>
        <v>0</v>
      </c>
      <c r="BI42" s="60"/>
      <c r="BJ42" s="60"/>
      <c r="BK42" s="63"/>
      <c r="BL42" s="63"/>
      <c r="BM42" s="68" t="str">
        <f>$AG$16</f>
        <v>VFL Breese Langendorf 2</v>
      </c>
      <c r="BN42" s="65">
        <f>SUM($BF$27+$BH$31+$BH$36+$BF$43)</f>
        <v>0</v>
      </c>
      <c r="BO42" s="65">
        <f>SUM($AW$27+$AZ$31+$AZ$36+$AW$43)</f>
        <v>0</v>
      </c>
      <c r="BP42" s="66" t="s">
        <v>27</v>
      </c>
      <c r="BQ42" s="65">
        <f>SUM($AZ$27+$AW$31+$AW$36+$AZ$43)</f>
        <v>0</v>
      </c>
      <c r="BR42" s="69">
        <f>SUM(BO42-BQ42)</f>
        <v>0</v>
      </c>
      <c r="BS42" s="60"/>
      <c r="BT42" s="60"/>
      <c r="BU42" s="49"/>
      <c r="BV42" s="51"/>
      <c r="BW42" s="51"/>
      <c r="BX42" s="51"/>
      <c r="BY42" s="52"/>
      <c r="BZ42" s="52"/>
      <c r="CA42" s="52"/>
      <c r="CB42" s="52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</row>
    <row r="43" spans="1:133" s="34" customFormat="1" ht="18" customHeight="1">
      <c r="A43" s="30"/>
      <c r="B43" s="142">
        <v>19</v>
      </c>
      <c r="C43" s="142"/>
      <c r="D43" s="143"/>
      <c r="E43" s="143"/>
      <c r="F43" s="143"/>
      <c r="G43" s="159" t="str">
        <f>$AS$15</f>
        <v>B</v>
      </c>
      <c r="H43" s="159"/>
      <c r="I43" s="159"/>
      <c r="J43" s="160">
        <f t="shared" si="0"/>
        <v>0.4874999999999996</v>
      </c>
      <c r="K43" s="160"/>
      <c r="L43" s="160"/>
      <c r="M43" s="160"/>
      <c r="N43" s="160"/>
      <c r="O43" s="146" t="str">
        <f>AG16</f>
        <v>VFL Breese Langendorf 2</v>
      </c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33" t="s">
        <v>26</v>
      </c>
      <c r="AF43" s="147" t="str">
        <f>AG18</f>
        <v>VFL Bleckede</v>
      </c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8"/>
      <c r="AX43" s="148"/>
      <c r="AY43" s="33" t="s">
        <v>27</v>
      </c>
      <c r="AZ43" s="149"/>
      <c r="BA43" s="149"/>
      <c r="BB43" s="150"/>
      <c r="BC43" s="150"/>
      <c r="BE43" s="35"/>
      <c r="BF43" s="62" t="str">
        <f t="shared" si="1"/>
        <v>0</v>
      </c>
      <c r="BG43" s="62" t="s">
        <v>27</v>
      </c>
      <c r="BH43" s="62" t="str">
        <f t="shared" si="2"/>
        <v>0</v>
      </c>
      <c r="BI43" s="60"/>
      <c r="BJ43" s="60"/>
      <c r="BK43" s="60"/>
      <c r="BL43" s="60"/>
      <c r="BM43" s="60"/>
      <c r="BN43" s="60"/>
      <c r="BO43" s="60"/>
      <c r="BP43" s="60"/>
      <c r="BQ43" s="60"/>
      <c r="BR43" s="61"/>
      <c r="BS43" s="60"/>
      <c r="BT43" s="60"/>
      <c r="BU43" s="49"/>
      <c r="BV43" s="51"/>
      <c r="BW43" s="51"/>
      <c r="BX43" s="51"/>
      <c r="BY43" s="52"/>
      <c r="BZ43" s="52"/>
      <c r="CA43" s="52"/>
      <c r="CB43" s="52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</row>
    <row r="44" spans="2:133" ht="18" customHeight="1" thickBot="1">
      <c r="B44" s="139">
        <v>20</v>
      </c>
      <c r="C44" s="139"/>
      <c r="D44" s="151"/>
      <c r="E44" s="151"/>
      <c r="F44" s="151"/>
      <c r="G44" s="161" t="str">
        <f>$AS$15</f>
        <v>B</v>
      </c>
      <c r="H44" s="161"/>
      <c r="I44" s="162"/>
      <c r="J44" s="163">
        <f t="shared" si="0"/>
        <v>0.4937499999999996</v>
      </c>
      <c r="K44" s="163"/>
      <c r="L44" s="163"/>
      <c r="M44" s="163"/>
      <c r="N44" s="163"/>
      <c r="O44" s="154" t="str">
        <f>AG17</f>
        <v>TSV Hitzacker</v>
      </c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36" t="s">
        <v>26</v>
      </c>
      <c r="AF44" s="155" t="str">
        <f>AG20</f>
        <v>SV Karwitz</v>
      </c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6"/>
      <c r="AX44" s="156"/>
      <c r="AY44" s="36" t="s">
        <v>27</v>
      </c>
      <c r="AZ44" s="157"/>
      <c r="BA44" s="157"/>
      <c r="BB44" s="158"/>
      <c r="BC44" s="158"/>
      <c r="BF44" s="62" t="str">
        <f t="shared" si="1"/>
        <v>0</v>
      </c>
      <c r="BG44" s="62" t="s">
        <v>27</v>
      </c>
      <c r="BH44" s="62" t="str">
        <f t="shared" si="2"/>
        <v>0</v>
      </c>
      <c r="BI44" s="58"/>
      <c r="BJ44" s="58"/>
      <c r="BK44" s="58"/>
      <c r="BL44" s="58"/>
      <c r="BM44" s="58"/>
      <c r="BN44" s="58"/>
      <c r="BO44" s="58"/>
      <c r="BP44" s="58"/>
      <c r="BQ44" s="58"/>
      <c r="BR44" s="59"/>
      <c r="BS44" s="58"/>
      <c r="BT44" s="58"/>
      <c r="BU44" s="44"/>
      <c r="BV44" s="46"/>
      <c r="BW44" s="46"/>
      <c r="BX44" s="46"/>
      <c r="BY44" s="47"/>
      <c r="BZ44" s="47"/>
      <c r="CA44" s="47"/>
      <c r="CB44" s="47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</row>
    <row r="45" spans="58:133" ht="16.5" customHeight="1"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9"/>
      <c r="BS45" s="58"/>
      <c r="BT45" s="58"/>
      <c r="BU45" s="44"/>
      <c r="BV45" s="46"/>
      <c r="BW45" s="46"/>
      <c r="BX45" s="46"/>
      <c r="BY45" s="47"/>
      <c r="BZ45" s="47"/>
      <c r="CA45" s="47"/>
      <c r="CB45" s="47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</row>
    <row r="46" spans="2:133" ht="12.75" customHeight="1">
      <c r="B46" s="29" t="s">
        <v>29</v>
      </c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9"/>
      <c r="BS46" s="58"/>
      <c r="BT46" s="58"/>
      <c r="BU46" s="44"/>
      <c r="BV46" s="46"/>
      <c r="BW46" s="46"/>
      <c r="BX46" s="46"/>
      <c r="BY46" s="47"/>
      <c r="BZ46" s="47"/>
      <c r="CA46" s="47"/>
      <c r="CB46" s="47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</row>
    <row r="47" spans="58:133" ht="10.5" customHeight="1"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9"/>
      <c r="BS47" s="58"/>
      <c r="BT47" s="58"/>
      <c r="BU47" s="44"/>
      <c r="BV47" s="46"/>
      <c r="BW47" s="46"/>
      <c r="BX47" s="46"/>
      <c r="BY47" s="47"/>
      <c r="BZ47" s="47"/>
      <c r="CA47" s="47"/>
      <c r="CB47" s="47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</row>
    <row r="48" spans="1:133" s="38" customFormat="1" ht="13.5" customHeight="1">
      <c r="A48" s="37"/>
      <c r="B48" s="165" t="s">
        <v>9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 t="s">
        <v>30</v>
      </c>
      <c r="Q48" s="165"/>
      <c r="R48" s="165"/>
      <c r="S48" s="165" t="s">
        <v>31</v>
      </c>
      <c r="T48" s="165"/>
      <c r="U48" s="165"/>
      <c r="V48" s="165"/>
      <c r="W48" s="165"/>
      <c r="X48" s="165" t="s">
        <v>32</v>
      </c>
      <c r="Y48" s="165"/>
      <c r="Z48" s="165"/>
      <c r="AA48" s="37"/>
      <c r="AB48" s="37"/>
      <c r="AC48" s="37"/>
      <c r="AD48" s="37"/>
      <c r="AE48" s="166" t="s">
        <v>11</v>
      </c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 t="s">
        <v>30</v>
      </c>
      <c r="AT48" s="166"/>
      <c r="AU48" s="166"/>
      <c r="AV48" s="166" t="s">
        <v>31</v>
      </c>
      <c r="AW48" s="166"/>
      <c r="AX48" s="166"/>
      <c r="AY48" s="166"/>
      <c r="AZ48" s="166"/>
      <c r="BA48" s="166" t="s">
        <v>32</v>
      </c>
      <c r="BB48" s="166"/>
      <c r="BC48" s="166"/>
      <c r="BE48" s="39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3"/>
      <c r="BS48" s="72"/>
      <c r="BT48" s="72"/>
      <c r="BU48" s="54"/>
      <c r="BV48" s="55"/>
      <c r="BW48" s="55"/>
      <c r="BX48" s="55"/>
      <c r="BY48" s="56"/>
      <c r="BZ48" s="56"/>
      <c r="CA48" s="56"/>
      <c r="CB48" s="56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</row>
    <row r="49" spans="1:133" s="34" customFormat="1" ht="12.75">
      <c r="A49" s="30"/>
      <c r="B49" s="167" t="s">
        <v>12</v>
      </c>
      <c r="C49" s="167"/>
      <c r="D49" s="168">
        <f>IF(ISBLANK($AZ$25),"",BM31)</f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9">
        <f>IF(ISBLANK($AZ$25),"",BN31)</f>
      </c>
      <c r="Q49" s="169"/>
      <c r="R49" s="169"/>
      <c r="S49" s="170">
        <f>IF(ISBLANK($AZ$25),"",BO31)</f>
      </c>
      <c r="T49" s="170"/>
      <c r="U49" s="40" t="s">
        <v>27</v>
      </c>
      <c r="V49" s="170">
        <f>IF(ISBLANK($AZ$25),"",BQ31)</f>
      </c>
      <c r="W49" s="170"/>
      <c r="X49" s="171">
        <f>IF(ISBLANK($AZ$25),"",BR31)</f>
      </c>
      <c r="Y49" s="171"/>
      <c r="Z49" s="171"/>
      <c r="AA49" s="30"/>
      <c r="AB49" s="30"/>
      <c r="AC49" s="30"/>
      <c r="AD49" s="30"/>
      <c r="AE49" s="167" t="s">
        <v>12</v>
      </c>
      <c r="AF49" s="167"/>
      <c r="AG49" s="168">
        <f>IF(ISBLANK($AZ$27),"",BM38)</f>
      </c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9">
        <f>IF(ISBLANK($AZ$27),"",BN38)</f>
      </c>
      <c r="AT49" s="169"/>
      <c r="AU49" s="169"/>
      <c r="AV49" s="170">
        <f>IF(ISBLANK($AZ$27),"",BO38)</f>
      </c>
      <c r="AW49" s="170"/>
      <c r="AX49" s="40" t="s">
        <v>27</v>
      </c>
      <c r="AY49" s="170">
        <f>IF(ISBLANK($AZ$27),"",BQ38)</f>
      </c>
      <c r="AZ49" s="170"/>
      <c r="BA49" s="171">
        <f>IF(ISBLANK($AZ$27),"",AV49-AY49)</f>
      </c>
      <c r="BB49" s="171"/>
      <c r="BC49" s="171"/>
      <c r="BE49" s="35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50"/>
      <c r="BS49" s="49"/>
      <c r="BT49" s="49"/>
      <c r="BU49" s="49"/>
      <c r="BV49" s="51"/>
      <c r="BW49" s="51"/>
      <c r="BX49" s="51"/>
      <c r="BY49" s="52"/>
      <c r="BZ49" s="52"/>
      <c r="CA49" s="52"/>
      <c r="CB49" s="52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</row>
    <row r="50" spans="1:133" s="34" customFormat="1" ht="12.75">
      <c r="A50" s="30"/>
      <c r="B50" s="172" t="s">
        <v>13</v>
      </c>
      <c r="C50" s="172"/>
      <c r="D50" s="173">
        <f>IF(ISBLANK($AZ$25),"",BM32)</f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4">
        <f>IF(ISBLANK($AZ$25),"",BN32)</f>
      </c>
      <c r="Q50" s="174"/>
      <c r="R50" s="174"/>
      <c r="S50" s="175">
        <f>IF(ISBLANK($AZ$25),"",BO32)</f>
      </c>
      <c r="T50" s="175"/>
      <c r="U50" s="41" t="s">
        <v>27</v>
      </c>
      <c r="V50" s="175">
        <f>IF(ISBLANK($AZ$25),"",BQ32)</f>
      </c>
      <c r="W50" s="175"/>
      <c r="X50" s="176">
        <f>IF(ISBLANK($AZ$25),"",BR32)</f>
      </c>
      <c r="Y50" s="176"/>
      <c r="Z50" s="176"/>
      <c r="AA50" s="30"/>
      <c r="AB50" s="30"/>
      <c r="AC50" s="30"/>
      <c r="AD50" s="30"/>
      <c r="AE50" s="172" t="s">
        <v>13</v>
      </c>
      <c r="AF50" s="172"/>
      <c r="AG50" s="173">
        <f>IF(ISBLANK($AZ$27),"",BM39)</f>
      </c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4">
        <f>IF(ISBLANK($AZ$27),"",BN39)</f>
      </c>
      <c r="AT50" s="174"/>
      <c r="AU50" s="174"/>
      <c r="AV50" s="175">
        <f>IF(ISBLANK($AZ$27),"",BO39)</f>
      </c>
      <c r="AW50" s="175"/>
      <c r="AX50" s="41" t="s">
        <v>27</v>
      </c>
      <c r="AY50" s="175">
        <f>IF(ISBLANK($AZ$27),"",BQ39)</f>
      </c>
      <c r="AZ50" s="175"/>
      <c r="BA50" s="176">
        <f>IF(ISBLANK($AZ$27),"",AV50-AY50)</f>
      </c>
      <c r="BB50" s="176"/>
      <c r="BC50" s="176"/>
      <c r="BE50" s="35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/>
      <c r="BS50" s="49"/>
      <c r="BT50" s="49"/>
      <c r="BU50" s="49"/>
      <c r="BV50" s="51"/>
      <c r="BW50" s="51"/>
      <c r="BX50" s="51"/>
      <c r="BY50" s="52"/>
      <c r="BZ50" s="52"/>
      <c r="CA50" s="52"/>
      <c r="CB50" s="52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</row>
    <row r="51" spans="1:133" s="34" customFormat="1" ht="12.75">
      <c r="A51" s="30"/>
      <c r="B51" s="172" t="s">
        <v>14</v>
      </c>
      <c r="C51" s="172"/>
      <c r="D51" s="173">
        <f>IF(ISBLANK($AZ$25),"",BM33)</f>
      </c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4">
        <f>IF(ISBLANK($AZ$25),"",BN33)</f>
      </c>
      <c r="Q51" s="174"/>
      <c r="R51" s="174"/>
      <c r="S51" s="175">
        <f>IF(ISBLANK($AZ$25),"",BO33)</f>
      </c>
      <c r="T51" s="175"/>
      <c r="U51" s="41" t="s">
        <v>27</v>
      </c>
      <c r="V51" s="175">
        <f>IF(ISBLANK($AZ$25),"",BQ33)</f>
      </c>
      <c r="W51" s="175"/>
      <c r="X51" s="176">
        <f>IF(ISBLANK($AZ$25),"",BR33)</f>
      </c>
      <c r="Y51" s="176"/>
      <c r="Z51" s="176"/>
      <c r="AA51" s="30"/>
      <c r="AB51" s="30"/>
      <c r="AC51" s="30"/>
      <c r="AD51" s="30"/>
      <c r="AE51" s="172" t="s">
        <v>14</v>
      </c>
      <c r="AF51" s="172"/>
      <c r="AG51" s="173">
        <f>IF(ISBLANK($AZ$27),"",BM40)</f>
      </c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4">
        <f>IF(ISBLANK($AZ$27),"",BN40)</f>
      </c>
      <c r="AT51" s="174"/>
      <c r="AU51" s="174"/>
      <c r="AV51" s="175">
        <f>IF(ISBLANK($AZ$27),"",BO40)</f>
      </c>
      <c r="AW51" s="175"/>
      <c r="AX51" s="41" t="s">
        <v>27</v>
      </c>
      <c r="AY51" s="175">
        <f>IF(ISBLANK($AZ$27),"",BQ40)</f>
      </c>
      <c r="AZ51" s="175"/>
      <c r="BA51" s="176">
        <f>IF(ISBLANK($AZ$27),"",AV51-AY51)</f>
      </c>
      <c r="BB51" s="176"/>
      <c r="BC51" s="176"/>
      <c r="BE51" s="35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49"/>
      <c r="BT51" s="49"/>
      <c r="BU51" s="49"/>
      <c r="BV51" s="51"/>
      <c r="BW51" s="51"/>
      <c r="BX51" s="51"/>
      <c r="BY51" s="52"/>
      <c r="BZ51" s="52"/>
      <c r="CA51" s="52"/>
      <c r="CB51" s="52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</row>
    <row r="52" spans="1:133" s="34" customFormat="1" ht="12.75">
      <c r="A52" s="30"/>
      <c r="B52" s="172" t="s">
        <v>15</v>
      </c>
      <c r="C52" s="172"/>
      <c r="D52" s="173">
        <f>IF(ISBLANK($AZ$25),"",BM34)</f>
      </c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4">
        <f>IF(ISBLANK($AZ$25),"",BN34)</f>
      </c>
      <c r="Q52" s="174"/>
      <c r="R52" s="174"/>
      <c r="S52" s="175">
        <f>IF(ISBLANK($AZ$25),"",BO34)</f>
      </c>
      <c r="T52" s="175"/>
      <c r="U52" s="41" t="s">
        <v>27</v>
      </c>
      <c r="V52" s="175">
        <f>IF(ISBLANK($AZ$25),"",BQ34)</f>
      </c>
      <c r="W52" s="175"/>
      <c r="X52" s="176">
        <f>IF(ISBLANK($AZ$25),"",BR34)</f>
      </c>
      <c r="Y52" s="176"/>
      <c r="Z52" s="176"/>
      <c r="AA52" s="30"/>
      <c r="AB52" s="30"/>
      <c r="AC52" s="30"/>
      <c r="AD52" s="30"/>
      <c r="AE52" s="172" t="s">
        <v>15</v>
      </c>
      <c r="AF52" s="172"/>
      <c r="AG52" s="173">
        <f>IF(ISBLANK($AZ$27),"",BM41)</f>
      </c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4">
        <f>IF(ISBLANK($AZ$27),"",BN41)</f>
      </c>
      <c r="AT52" s="174"/>
      <c r="AU52" s="174"/>
      <c r="AV52" s="175">
        <f>IF(ISBLANK($AZ$27),"",BO41)</f>
      </c>
      <c r="AW52" s="175"/>
      <c r="AX52" s="41" t="s">
        <v>27</v>
      </c>
      <c r="AY52" s="175">
        <f>IF(ISBLANK($AZ$27),"",BQ41)</f>
      </c>
      <c r="AZ52" s="175"/>
      <c r="BA52" s="176">
        <f>IF(ISBLANK($AZ$27),"",AV52-AY52)</f>
      </c>
      <c r="BB52" s="176"/>
      <c r="BC52" s="176"/>
      <c r="BE52" s="35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50"/>
      <c r="BS52" s="49"/>
      <c r="BT52" s="49"/>
      <c r="BU52" s="49"/>
      <c r="BV52" s="51"/>
      <c r="BW52" s="51"/>
      <c r="BX52" s="51"/>
      <c r="BY52" s="52"/>
      <c r="BZ52" s="52"/>
      <c r="CA52" s="52"/>
      <c r="CB52" s="52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</row>
    <row r="53" spans="1:133" s="34" customFormat="1" ht="12.75">
      <c r="A53" s="30"/>
      <c r="B53" s="181" t="s">
        <v>16</v>
      </c>
      <c r="C53" s="181"/>
      <c r="D53" s="182">
        <f>IF(ISBLANK($AZ$25),"",BM35)</f>
      </c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77">
        <f>IF(ISBLANK($AZ$25),"",BN35)</f>
      </c>
      <c r="Q53" s="177"/>
      <c r="R53" s="177"/>
      <c r="S53" s="178">
        <f>IF(ISBLANK($AZ$25),"",BO35)</f>
      </c>
      <c r="T53" s="178"/>
      <c r="U53" s="42" t="s">
        <v>27</v>
      </c>
      <c r="V53" s="178">
        <f>IF(ISBLANK($AZ$25),"",BQ35)</f>
      </c>
      <c r="W53" s="178"/>
      <c r="X53" s="179">
        <f>IF(ISBLANK($AZ$25),"",BR35)</f>
      </c>
      <c r="Y53" s="179"/>
      <c r="Z53" s="179"/>
      <c r="AA53" s="30"/>
      <c r="AB53" s="30"/>
      <c r="AC53" s="30"/>
      <c r="AD53" s="30"/>
      <c r="AE53" s="181" t="s">
        <v>16</v>
      </c>
      <c r="AF53" s="181"/>
      <c r="AG53" s="182">
        <f>IF(ISBLANK($AZ$27),"",BM42)</f>
      </c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77">
        <f>IF(ISBLANK($AZ$27),"",BN42)</f>
      </c>
      <c r="AT53" s="177"/>
      <c r="AU53" s="177"/>
      <c r="AV53" s="178">
        <f>IF(ISBLANK($AZ$27),"",BO42)</f>
      </c>
      <c r="AW53" s="178"/>
      <c r="AX53" s="42" t="s">
        <v>27</v>
      </c>
      <c r="AY53" s="178">
        <f>IF(ISBLANK($AZ$27),"",BQ42)</f>
      </c>
      <c r="AZ53" s="178"/>
      <c r="BA53" s="179">
        <f>IF(ISBLANK($AZ$27),"",AV53-AY53)</f>
      </c>
      <c r="BB53" s="179"/>
      <c r="BC53" s="179"/>
      <c r="BE53" s="35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50"/>
      <c r="BS53" s="49"/>
      <c r="BT53" s="49"/>
      <c r="BU53" s="49"/>
      <c r="BV53" s="51"/>
      <c r="BW53" s="51"/>
      <c r="BX53" s="51"/>
      <c r="BY53" s="52"/>
      <c r="BZ53" s="52"/>
      <c r="CA53" s="52"/>
      <c r="CB53" s="52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</row>
    <row r="54" spans="58:133" ht="12.75"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5"/>
      <c r="BS54" s="44"/>
      <c r="BT54" s="44"/>
      <c r="BU54" s="44"/>
      <c r="BV54" s="46"/>
      <c r="BW54" s="46"/>
      <c r="BX54" s="46"/>
      <c r="BY54" s="47"/>
      <c r="BZ54" s="47"/>
      <c r="CA54" s="47"/>
      <c r="CB54" s="47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</row>
    <row r="55" spans="58:133" ht="12.75"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  <c r="BS55" s="44"/>
      <c r="BT55" s="44"/>
      <c r="BU55" s="44"/>
      <c r="BV55" s="46"/>
      <c r="BW55" s="46"/>
      <c r="BX55" s="46"/>
      <c r="BY55" s="47"/>
      <c r="BZ55" s="47"/>
      <c r="CA55" s="47"/>
      <c r="CB55" s="47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</row>
    <row r="56" spans="2:133" ht="33">
      <c r="B56" s="180" t="str">
        <f>$A$2</f>
        <v>VFL Breese Langendorf e.V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5"/>
      <c r="BS56" s="44"/>
      <c r="BT56" s="44"/>
      <c r="BU56" s="44"/>
      <c r="BV56" s="46"/>
      <c r="BW56" s="46"/>
      <c r="BX56" s="46"/>
      <c r="BY56" s="47"/>
      <c r="BZ56" s="47"/>
      <c r="CA56" s="47"/>
      <c r="CB56" s="47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</row>
    <row r="57" spans="2:133" ht="27">
      <c r="B57" s="89" t="str">
        <f>$A$3</f>
        <v>20. Hallenmasters 2017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5"/>
      <c r="BS57" s="44"/>
      <c r="BT57" s="44"/>
      <c r="BU57" s="44"/>
      <c r="BV57" s="46"/>
      <c r="BW57" s="46"/>
      <c r="BX57" s="46"/>
      <c r="BY57" s="47"/>
      <c r="BZ57" s="47"/>
      <c r="CA57" s="47"/>
      <c r="CB57" s="47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</row>
    <row r="59" spans="2:55" ht="12.75">
      <c r="B59" s="29" t="s">
        <v>33</v>
      </c>
      <c r="BC59" s="77"/>
    </row>
    <row r="60" ht="12.75">
      <c r="BC60" s="77"/>
    </row>
    <row r="61" spans="2:55" ht="15.75">
      <c r="B61" s="19"/>
      <c r="C61" s="19"/>
      <c r="D61" s="19"/>
      <c r="E61" s="19"/>
      <c r="F61" s="19"/>
      <c r="G61" s="78" t="s">
        <v>2</v>
      </c>
      <c r="H61" s="134">
        <v>0.5034722222222222</v>
      </c>
      <c r="I61" s="134"/>
      <c r="J61" s="134"/>
      <c r="K61" s="134"/>
      <c r="L61" s="134"/>
      <c r="M61" s="77" t="s">
        <v>3</v>
      </c>
      <c r="N61" s="19"/>
      <c r="O61" s="19"/>
      <c r="P61" s="19"/>
      <c r="Q61" s="19"/>
      <c r="R61" s="19"/>
      <c r="S61" s="19"/>
      <c r="T61" s="78" t="s">
        <v>4</v>
      </c>
      <c r="U61" s="135">
        <v>1</v>
      </c>
      <c r="V61" s="135"/>
      <c r="W61" s="79" t="s">
        <v>5</v>
      </c>
      <c r="X61" s="136">
        <v>0.006944444444444444</v>
      </c>
      <c r="Y61" s="136"/>
      <c r="Z61" s="136"/>
      <c r="AA61" s="136"/>
      <c r="AB61" s="136"/>
      <c r="AC61" s="77" t="s">
        <v>6</v>
      </c>
      <c r="AD61" s="19"/>
      <c r="AE61" s="19"/>
      <c r="AF61" s="19"/>
      <c r="AG61" s="19"/>
      <c r="AH61" s="19"/>
      <c r="AI61" s="19"/>
      <c r="AJ61" s="19"/>
      <c r="AK61" s="78" t="s">
        <v>7</v>
      </c>
      <c r="AL61" s="136">
        <v>0.0006944444444444445</v>
      </c>
      <c r="AM61" s="136"/>
      <c r="AN61" s="136"/>
      <c r="AO61" s="136"/>
      <c r="AP61" s="136"/>
      <c r="AQ61" s="77" t="s">
        <v>6</v>
      </c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2:55" ht="15.75">
      <c r="B62" s="19"/>
      <c r="C62" s="19"/>
      <c r="D62" s="19"/>
      <c r="E62" s="19"/>
      <c r="F62" s="19"/>
      <c r="G62" s="78"/>
      <c r="H62" s="85"/>
      <c r="I62" s="85"/>
      <c r="J62" s="85"/>
      <c r="K62" s="85"/>
      <c r="L62" s="85"/>
      <c r="M62" s="77"/>
      <c r="N62" s="19"/>
      <c r="O62" s="19"/>
      <c r="P62" s="19"/>
      <c r="Q62" s="19"/>
      <c r="R62" s="19"/>
      <c r="S62" s="19"/>
      <c r="T62" s="78"/>
      <c r="U62" s="86"/>
      <c r="V62" s="86"/>
      <c r="W62" s="86"/>
      <c r="X62" s="87"/>
      <c r="Y62" s="87"/>
      <c r="Z62" s="87"/>
      <c r="AA62" s="87"/>
      <c r="AB62" s="87"/>
      <c r="AC62" s="77"/>
      <c r="AD62" s="19"/>
      <c r="AE62" s="19"/>
      <c r="AF62" s="19"/>
      <c r="AG62" s="19"/>
      <c r="AH62" s="19"/>
      <c r="AI62" s="19"/>
      <c r="AJ62" s="19"/>
      <c r="AK62" s="78"/>
      <c r="AL62" s="87"/>
      <c r="AM62" s="87"/>
      <c r="AN62" s="87"/>
      <c r="AO62" s="87"/>
      <c r="AP62" s="87"/>
      <c r="AQ62" s="77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ht="13.5" thickBot="1">
      <c r="BC63" s="77"/>
    </row>
    <row r="64" spans="2:55" ht="13.5" thickBot="1">
      <c r="B64" s="124" t="s">
        <v>18</v>
      </c>
      <c r="C64" s="125"/>
      <c r="D64" s="126"/>
      <c r="E64" s="127"/>
      <c r="F64" s="127"/>
      <c r="G64" s="127"/>
      <c r="H64" s="127"/>
      <c r="I64" s="128"/>
      <c r="J64" s="101" t="s">
        <v>21</v>
      </c>
      <c r="K64" s="129"/>
      <c r="L64" s="129"/>
      <c r="M64" s="129"/>
      <c r="N64" s="130"/>
      <c r="O64" s="101" t="s">
        <v>42</v>
      </c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30"/>
      <c r="AW64" s="101" t="e">
        <f>#REF!</f>
        <v>#REF!</v>
      </c>
      <c r="AX64" s="129"/>
      <c r="AY64" s="129"/>
      <c r="AZ64" s="129"/>
      <c r="BA64" s="130"/>
      <c r="BB64" s="101"/>
      <c r="BC64" s="102"/>
    </row>
    <row r="65" spans="2:55" ht="12.75">
      <c r="B65" s="103">
        <v>23</v>
      </c>
      <c r="C65" s="104"/>
      <c r="D65" s="103"/>
      <c r="E65" s="104"/>
      <c r="F65" s="104"/>
      <c r="G65" s="104"/>
      <c r="H65" s="104"/>
      <c r="I65" s="107"/>
      <c r="J65" s="109">
        <v>0.5034722222222222</v>
      </c>
      <c r="K65" s="110"/>
      <c r="L65" s="110"/>
      <c r="M65" s="110"/>
      <c r="N65" s="111"/>
      <c r="O65" s="183">
        <f>IF($S$49=0,"",$AG$49)</f>
      </c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80" t="s">
        <v>26</v>
      </c>
      <c r="AF65" s="184">
        <f>IF(O65="","",$D$50)</f>
      </c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5"/>
      <c r="AW65" s="115"/>
      <c r="AX65" s="116"/>
      <c r="AY65" s="116"/>
      <c r="AZ65" s="116"/>
      <c r="BA65" s="119"/>
      <c r="BB65" s="104"/>
      <c r="BC65" s="107"/>
    </row>
    <row r="66" spans="2:55" ht="13.5" thickBot="1">
      <c r="B66" s="105"/>
      <c r="C66" s="106"/>
      <c r="D66" s="105"/>
      <c r="E66" s="106"/>
      <c r="F66" s="106"/>
      <c r="G66" s="106"/>
      <c r="H66" s="106"/>
      <c r="I66" s="108"/>
      <c r="J66" s="112"/>
      <c r="K66" s="113"/>
      <c r="L66" s="113"/>
      <c r="M66" s="113"/>
      <c r="N66" s="114"/>
      <c r="O66" s="204" t="s">
        <v>38</v>
      </c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81"/>
      <c r="AF66" s="205" t="s">
        <v>34</v>
      </c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6"/>
      <c r="AW66" s="117"/>
      <c r="AX66" s="118"/>
      <c r="AY66" s="118"/>
      <c r="AZ66" s="118"/>
      <c r="BA66" s="120"/>
      <c r="BB66" s="106"/>
      <c r="BC66" s="108"/>
    </row>
    <row r="67" ht="13.5" thickBot="1">
      <c r="BC67" s="77"/>
    </row>
    <row r="68" spans="2:55" ht="13.5" thickBot="1">
      <c r="B68" s="124" t="s">
        <v>18</v>
      </c>
      <c r="C68" s="125"/>
      <c r="D68" s="126"/>
      <c r="E68" s="127"/>
      <c r="F68" s="127"/>
      <c r="G68" s="127"/>
      <c r="H68" s="127"/>
      <c r="I68" s="128"/>
      <c r="J68" s="101" t="s">
        <v>21</v>
      </c>
      <c r="K68" s="129"/>
      <c r="L68" s="129"/>
      <c r="M68" s="129"/>
      <c r="N68" s="130"/>
      <c r="O68" s="101" t="s">
        <v>43</v>
      </c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30"/>
      <c r="AW68" s="101" t="e">
        <f>AW64</f>
        <v>#REF!</v>
      </c>
      <c r="AX68" s="129"/>
      <c r="AY68" s="129"/>
      <c r="AZ68" s="129"/>
      <c r="BA68" s="130"/>
      <c r="BB68" s="101"/>
      <c r="BC68" s="102"/>
    </row>
    <row r="69" spans="2:55" ht="12.75">
      <c r="B69" s="103">
        <v>24</v>
      </c>
      <c r="C69" s="104"/>
      <c r="D69" s="103"/>
      <c r="E69" s="104"/>
      <c r="F69" s="104"/>
      <c r="G69" s="104"/>
      <c r="H69" s="104"/>
      <c r="I69" s="107"/>
      <c r="J69" s="109">
        <f>J65+$U$61*$X$61+$AL$61</f>
        <v>0.5111111111111111</v>
      </c>
      <c r="K69" s="110"/>
      <c r="L69" s="110"/>
      <c r="M69" s="110"/>
      <c r="N69" s="111"/>
      <c r="O69" s="183">
        <f>IF($S$49=0,"",$D$49)</f>
      </c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80" t="s">
        <v>26</v>
      </c>
      <c r="AF69" s="184">
        <f>IF(O69="","",$AG$50)</f>
      </c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5"/>
      <c r="AW69" s="115"/>
      <c r="AX69" s="116"/>
      <c r="AY69" s="116"/>
      <c r="AZ69" s="116"/>
      <c r="BA69" s="119"/>
      <c r="BB69" s="104"/>
      <c r="BC69" s="107"/>
    </row>
    <row r="70" spans="2:55" ht="13.5" thickBot="1">
      <c r="B70" s="105"/>
      <c r="C70" s="106"/>
      <c r="D70" s="105"/>
      <c r="E70" s="106"/>
      <c r="F70" s="106"/>
      <c r="G70" s="106"/>
      <c r="H70" s="106"/>
      <c r="I70" s="108"/>
      <c r="J70" s="112"/>
      <c r="K70" s="113"/>
      <c r="L70" s="113"/>
      <c r="M70" s="113"/>
      <c r="N70" s="114"/>
      <c r="O70" s="204" t="s">
        <v>37</v>
      </c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81"/>
      <c r="AF70" s="205" t="s">
        <v>35</v>
      </c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6"/>
      <c r="AW70" s="117"/>
      <c r="AX70" s="118"/>
      <c r="AY70" s="118"/>
      <c r="AZ70" s="118"/>
      <c r="BA70" s="120"/>
      <c r="BB70" s="106"/>
      <c r="BC70" s="108"/>
    </row>
    <row r="71" ht="12.75">
      <c r="BC71" s="77"/>
    </row>
    <row r="72" ht="13.5" thickBot="1">
      <c r="BC72" s="77"/>
    </row>
    <row r="73" spans="2:55" ht="13.5" thickBot="1">
      <c r="B73" s="207" t="s">
        <v>18</v>
      </c>
      <c r="C73" s="208"/>
      <c r="D73" s="209"/>
      <c r="E73" s="210"/>
      <c r="F73" s="210"/>
      <c r="G73" s="210"/>
      <c r="H73" s="210"/>
      <c r="I73" s="211"/>
      <c r="J73" s="212" t="s">
        <v>21</v>
      </c>
      <c r="K73" s="213"/>
      <c r="L73" s="213"/>
      <c r="M73" s="213"/>
      <c r="N73" s="214"/>
      <c r="O73" s="212" t="s">
        <v>41</v>
      </c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4"/>
      <c r="AW73" s="212" t="e">
        <f>#REF!</f>
        <v>#REF!</v>
      </c>
      <c r="AX73" s="213"/>
      <c r="AY73" s="213"/>
      <c r="AZ73" s="213"/>
      <c r="BA73" s="214"/>
      <c r="BB73" s="212"/>
      <c r="BC73" s="215"/>
    </row>
    <row r="74" spans="2:55" ht="12.75">
      <c r="B74" s="103">
        <v>26</v>
      </c>
      <c r="C74" s="104"/>
      <c r="D74" s="103"/>
      <c r="E74" s="104"/>
      <c r="F74" s="104"/>
      <c r="G74" s="104"/>
      <c r="H74" s="104"/>
      <c r="I74" s="107"/>
      <c r="J74" s="109">
        <v>0.5243055555555556</v>
      </c>
      <c r="K74" s="110"/>
      <c r="L74" s="110"/>
      <c r="M74" s="110"/>
      <c r="N74" s="111"/>
      <c r="O74" s="183" t="str">
        <f>IF(ISBLANK($AZ$65)," ",IF($AW$65&lt;$AZ$65,$O$65,IF($AZ$65&lt;$AW$65,$AF$65)))</f>
        <v> </v>
      </c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80" t="s">
        <v>26</v>
      </c>
      <c r="AF74" s="184" t="str">
        <f>IF(ISBLANK($AZ$69)," ",IF($AW$69&lt;$AZ$69,$O$69,IF($AZ$69&lt;$AW$69,$AF$69)))</f>
        <v> </v>
      </c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5"/>
      <c r="AW74" s="115"/>
      <c r="AX74" s="116"/>
      <c r="AY74" s="116"/>
      <c r="AZ74" s="116"/>
      <c r="BA74" s="119"/>
      <c r="BB74" s="104"/>
      <c r="BC74" s="107"/>
    </row>
    <row r="75" spans="2:55" ht="13.5" thickBot="1">
      <c r="B75" s="105"/>
      <c r="C75" s="106"/>
      <c r="D75" s="105"/>
      <c r="E75" s="106"/>
      <c r="F75" s="106"/>
      <c r="G75" s="106"/>
      <c r="H75" s="106"/>
      <c r="I75" s="108"/>
      <c r="J75" s="112"/>
      <c r="K75" s="113"/>
      <c r="L75" s="113"/>
      <c r="M75" s="113"/>
      <c r="N75" s="114"/>
      <c r="O75" s="204" t="s">
        <v>48</v>
      </c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81"/>
      <c r="AF75" s="205" t="s">
        <v>49</v>
      </c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6"/>
      <c r="AW75" s="117"/>
      <c r="AX75" s="118"/>
      <c r="AY75" s="118"/>
      <c r="AZ75" s="118"/>
      <c r="BA75" s="120"/>
      <c r="BB75" s="106"/>
      <c r="BC75" s="108"/>
    </row>
    <row r="76" ht="13.5" thickBot="1">
      <c r="BC76" s="77"/>
    </row>
    <row r="77" spans="2:55" ht="13.5" thickBot="1">
      <c r="B77" s="216" t="s">
        <v>18</v>
      </c>
      <c r="C77" s="217"/>
      <c r="D77" s="218"/>
      <c r="E77" s="219"/>
      <c r="F77" s="219"/>
      <c r="G77" s="219"/>
      <c r="H77" s="219"/>
      <c r="I77" s="220"/>
      <c r="J77" s="221" t="s">
        <v>21</v>
      </c>
      <c r="K77" s="222"/>
      <c r="L77" s="222"/>
      <c r="M77" s="222"/>
      <c r="N77" s="223"/>
      <c r="O77" s="221" t="s">
        <v>36</v>
      </c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3"/>
      <c r="AW77" s="221" t="e">
        <f>AW73</f>
        <v>#REF!</v>
      </c>
      <c r="AX77" s="222"/>
      <c r="AY77" s="222"/>
      <c r="AZ77" s="222"/>
      <c r="BA77" s="223"/>
      <c r="BB77" s="221"/>
      <c r="BC77" s="224"/>
    </row>
    <row r="78" spans="2:55" ht="12.75">
      <c r="B78" s="103">
        <v>27</v>
      </c>
      <c r="C78" s="104"/>
      <c r="D78" s="103"/>
      <c r="E78" s="104"/>
      <c r="F78" s="104"/>
      <c r="G78" s="104"/>
      <c r="H78" s="104"/>
      <c r="I78" s="107"/>
      <c r="J78" s="109">
        <f>J74+$U$61*$X$61+$AL$61</f>
        <v>0.5319444444444444</v>
      </c>
      <c r="K78" s="110"/>
      <c r="L78" s="110"/>
      <c r="M78" s="110"/>
      <c r="N78" s="111"/>
      <c r="O78" s="183" t="str">
        <f>IF(ISBLANK($AZ$65)," ",IF($AW$65&gt;$AZ$65,$O$65,IF($AZ$65&gt;$AW$65,$AF$65)))</f>
        <v> </v>
      </c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80" t="s">
        <v>26</v>
      </c>
      <c r="AF78" s="184" t="str">
        <f>IF(ISBLANK($AZ$69)," ",IF($AW$69&gt;$AZ$69,$O$69,IF($AZ$69&gt;$AW$69,$AF$69)))</f>
        <v> </v>
      </c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5"/>
      <c r="AW78" s="115"/>
      <c r="AX78" s="116"/>
      <c r="AY78" s="116"/>
      <c r="AZ78" s="116"/>
      <c r="BA78" s="119"/>
      <c r="BB78" s="104"/>
      <c r="BC78" s="107"/>
    </row>
    <row r="79" spans="2:55" ht="13.5" thickBot="1">
      <c r="B79" s="105"/>
      <c r="C79" s="106"/>
      <c r="D79" s="105"/>
      <c r="E79" s="106"/>
      <c r="F79" s="106"/>
      <c r="G79" s="106"/>
      <c r="H79" s="106"/>
      <c r="I79" s="108"/>
      <c r="J79" s="112"/>
      <c r="K79" s="113"/>
      <c r="L79" s="113"/>
      <c r="M79" s="113"/>
      <c r="N79" s="114"/>
      <c r="O79" s="204" t="s">
        <v>50</v>
      </c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81"/>
      <c r="AF79" s="205" t="s">
        <v>51</v>
      </c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6"/>
      <c r="AW79" s="117"/>
      <c r="AX79" s="118"/>
      <c r="AY79" s="118"/>
      <c r="AZ79" s="118"/>
      <c r="BA79" s="120"/>
      <c r="BB79" s="106"/>
      <c r="BC79" s="108"/>
    </row>
    <row r="80" ht="12.75">
      <c r="BC80" s="77"/>
    </row>
    <row r="81" ht="12.75">
      <c r="BC81" s="77"/>
    </row>
    <row r="82" ht="12.75">
      <c r="BC82" s="77"/>
    </row>
    <row r="83" spans="2:55" ht="12.75">
      <c r="B83" s="76" t="s">
        <v>44</v>
      </c>
      <c r="BC83" s="77"/>
    </row>
    <row r="84" ht="13.5" thickBot="1">
      <c r="BC84" s="77"/>
    </row>
    <row r="85" spans="9:55" ht="18">
      <c r="I85" s="225" t="s">
        <v>12</v>
      </c>
      <c r="J85" s="226"/>
      <c r="K85" s="226"/>
      <c r="L85" s="82"/>
      <c r="M85" s="227" t="str">
        <f>IF(ISBLANK($AZ$78)," ",IF($AW$78&gt;$AZ$78,$O$78,IF($AZ$78&gt;$AW$78,$AF$78)))</f>
        <v> </v>
      </c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8"/>
      <c r="BC85" s="77"/>
    </row>
    <row r="86" spans="9:55" ht="18">
      <c r="I86" s="229" t="s">
        <v>13</v>
      </c>
      <c r="J86" s="230"/>
      <c r="K86" s="230"/>
      <c r="L86" s="83"/>
      <c r="M86" s="231" t="str">
        <f>IF(ISBLANK($AZ$78)," ",IF($AW$78&lt;$AZ$78,$O$78,IF($AZ$78&lt;$AW$78,$AF$78)))</f>
        <v> </v>
      </c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  <c r="AQ86" s="231"/>
      <c r="AR86" s="231"/>
      <c r="AS86" s="231"/>
      <c r="AT86" s="231"/>
      <c r="AU86" s="231"/>
      <c r="AV86" s="232"/>
      <c r="BC86" s="77"/>
    </row>
    <row r="87" spans="9:55" ht="18">
      <c r="I87" s="186" t="s">
        <v>14</v>
      </c>
      <c r="J87" s="187"/>
      <c r="K87" s="187"/>
      <c r="L87" s="43"/>
      <c r="M87" s="233" t="str">
        <f>IF(ISBLANK($AZ$74)," ",IF($AW$74&gt;$AZ$74,$O$74,IF($AZ$74&gt;$AW$74,$AF$74)))</f>
        <v> </v>
      </c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4"/>
      <c r="BC87" s="77"/>
    </row>
    <row r="88" spans="9:55" ht="18">
      <c r="I88" s="229" t="s">
        <v>15</v>
      </c>
      <c r="J88" s="230"/>
      <c r="K88" s="230"/>
      <c r="L88" s="83"/>
      <c r="M88" s="188" t="str">
        <f>IF(ISBLANK($AZ$74)," ",IF($AW$74&lt;$AZ$74,$O$74,IF($AZ$74&lt;$AW$74,$AF$74)))</f>
        <v> </v>
      </c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9"/>
      <c r="BC88" s="77"/>
    </row>
    <row r="89" spans="9:55" ht="18">
      <c r="I89" s="186" t="s">
        <v>16</v>
      </c>
      <c r="J89" s="187"/>
      <c r="K89" s="187"/>
      <c r="L89" s="4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4"/>
      <c r="BC89" s="77"/>
    </row>
    <row r="90" spans="9:55" ht="18">
      <c r="I90" s="229" t="s">
        <v>45</v>
      </c>
      <c r="J90" s="230"/>
      <c r="K90" s="230"/>
      <c r="L90" s="83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9"/>
      <c r="BC90" s="77"/>
    </row>
    <row r="91" spans="9:55" ht="18">
      <c r="I91" s="229" t="s">
        <v>46</v>
      </c>
      <c r="J91" s="230"/>
      <c r="K91" s="230"/>
      <c r="L91" s="83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9"/>
      <c r="BC91" s="77"/>
    </row>
    <row r="92" spans="9:55" ht="18">
      <c r="I92" s="229" t="s">
        <v>47</v>
      </c>
      <c r="J92" s="230"/>
      <c r="K92" s="230"/>
      <c r="L92" s="83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2"/>
      <c r="BC92" s="77"/>
    </row>
    <row r="93" spans="9:48" ht="18">
      <c r="I93" s="186" t="s">
        <v>52</v>
      </c>
      <c r="J93" s="187"/>
      <c r="K93" s="187"/>
      <c r="L93" s="43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9"/>
    </row>
    <row r="94" spans="9:48" ht="18.75" thickBot="1">
      <c r="I94" s="190" t="s">
        <v>53</v>
      </c>
      <c r="J94" s="191"/>
      <c r="K94" s="191"/>
      <c r="L94" s="84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3"/>
    </row>
  </sheetData>
  <sheetProtection selectLockedCells="1" selectUnlockedCells="1"/>
  <mergeCells count="386">
    <mergeCell ref="I91:K91"/>
    <mergeCell ref="M91:AV91"/>
    <mergeCell ref="I92:K92"/>
    <mergeCell ref="M92:AV92"/>
    <mergeCell ref="I88:K88"/>
    <mergeCell ref="M88:AV88"/>
    <mergeCell ref="I89:K89"/>
    <mergeCell ref="M89:AV89"/>
    <mergeCell ref="I90:K90"/>
    <mergeCell ref="M90:AV90"/>
    <mergeCell ref="I85:K85"/>
    <mergeCell ref="M85:AV85"/>
    <mergeCell ref="I86:K86"/>
    <mergeCell ref="M86:AV86"/>
    <mergeCell ref="I87:K87"/>
    <mergeCell ref="M87:AV87"/>
    <mergeCell ref="BB77:BC77"/>
    <mergeCell ref="B78:C79"/>
    <mergeCell ref="D78:I79"/>
    <mergeCell ref="J78:N79"/>
    <mergeCell ref="O78:AD78"/>
    <mergeCell ref="AF78:AV78"/>
    <mergeCell ref="AW78:AX79"/>
    <mergeCell ref="AY78:AY79"/>
    <mergeCell ref="AZ78:BA79"/>
    <mergeCell ref="BB78:BC79"/>
    <mergeCell ref="AY74:AY75"/>
    <mergeCell ref="AZ74:BA75"/>
    <mergeCell ref="BB74:BC75"/>
    <mergeCell ref="O75:AD75"/>
    <mergeCell ref="AF75:AV75"/>
    <mergeCell ref="B77:C77"/>
    <mergeCell ref="D77:I77"/>
    <mergeCell ref="J77:N77"/>
    <mergeCell ref="O77:AV77"/>
    <mergeCell ref="AW77:BA77"/>
    <mergeCell ref="BB69:BC70"/>
    <mergeCell ref="O70:AD70"/>
    <mergeCell ref="AF70:AV70"/>
    <mergeCell ref="BB73:BC73"/>
    <mergeCell ref="B74:C75"/>
    <mergeCell ref="D74:I75"/>
    <mergeCell ref="J74:N75"/>
    <mergeCell ref="O74:AD74"/>
    <mergeCell ref="AF74:AV74"/>
    <mergeCell ref="AW74:AX75"/>
    <mergeCell ref="AY69:AY70"/>
    <mergeCell ref="AZ69:BA70"/>
    <mergeCell ref="B73:C73"/>
    <mergeCell ref="D73:I73"/>
    <mergeCell ref="J73:N73"/>
    <mergeCell ref="O73:AV73"/>
    <mergeCell ref="AW73:BA73"/>
    <mergeCell ref="B69:C70"/>
    <mergeCell ref="D69:I70"/>
    <mergeCell ref="J69:N70"/>
    <mergeCell ref="O69:AD69"/>
    <mergeCell ref="AF69:AV69"/>
    <mergeCell ref="AW69:AX70"/>
    <mergeCell ref="B68:C68"/>
    <mergeCell ref="D68:I68"/>
    <mergeCell ref="J68:N68"/>
    <mergeCell ref="O68:AV68"/>
    <mergeCell ref="AW68:BA68"/>
    <mergeCell ref="BB68:BC68"/>
    <mergeCell ref="B15:O15"/>
    <mergeCell ref="P15:Z15"/>
    <mergeCell ref="AE15:AR15"/>
    <mergeCell ref="AS15:BC15"/>
    <mergeCell ref="D16:Z16"/>
    <mergeCell ref="D17:Z17"/>
    <mergeCell ref="AG16:BC16"/>
    <mergeCell ref="AG17:BC17"/>
    <mergeCell ref="B17:C17"/>
    <mergeCell ref="AE17:AF17"/>
    <mergeCell ref="O65:AD65"/>
    <mergeCell ref="AF65:AV65"/>
    <mergeCell ref="I93:K93"/>
    <mergeCell ref="M93:AV93"/>
    <mergeCell ref="I94:K94"/>
    <mergeCell ref="M94:AV94"/>
    <mergeCell ref="O66:AD66"/>
    <mergeCell ref="AF66:AV66"/>
    <mergeCell ref="O79:AD79"/>
    <mergeCell ref="AF79:AV79"/>
    <mergeCell ref="B56:BC56"/>
    <mergeCell ref="B57:BC57"/>
    <mergeCell ref="AE53:AF53"/>
    <mergeCell ref="AG53:AR53"/>
    <mergeCell ref="AS53:AU53"/>
    <mergeCell ref="AV53:AW53"/>
    <mergeCell ref="AY53:AZ53"/>
    <mergeCell ref="BA53:BC53"/>
    <mergeCell ref="B53:C53"/>
    <mergeCell ref="D53:O53"/>
    <mergeCell ref="P53:R53"/>
    <mergeCell ref="S53:T53"/>
    <mergeCell ref="V53:W53"/>
    <mergeCell ref="X53:Z53"/>
    <mergeCell ref="AE52:AF52"/>
    <mergeCell ref="AG52:AR52"/>
    <mergeCell ref="AS52:AU52"/>
    <mergeCell ref="AV52:AW52"/>
    <mergeCell ref="AY52:AZ52"/>
    <mergeCell ref="BA52:BC52"/>
    <mergeCell ref="B52:C52"/>
    <mergeCell ref="D52:O52"/>
    <mergeCell ref="P52:R52"/>
    <mergeCell ref="S52:T52"/>
    <mergeCell ref="V52:W52"/>
    <mergeCell ref="X52:Z52"/>
    <mergeCell ref="AE51:AF51"/>
    <mergeCell ref="AG51:AR51"/>
    <mergeCell ref="AS51:AU51"/>
    <mergeCell ref="AV51:AW51"/>
    <mergeCell ref="AY51:AZ51"/>
    <mergeCell ref="BA51:BC51"/>
    <mergeCell ref="B51:C51"/>
    <mergeCell ref="D51:O51"/>
    <mergeCell ref="P51:R51"/>
    <mergeCell ref="S51:T51"/>
    <mergeCell ref="V51:W51"/>
    <mergeCell ref="X51:Z51"/>
    <mergeCell ref="AE50:AF50"/>
    <mergeCell ref="AG50:AR50"/>
    <mergeCell ref="AS50:AU50"/>
    <mergeCell ref="AV50:AW50"/>
    <mergeCell ref="AY50:AZ50"/>
    <mergeCell ref="BA50:BC50"/>
    <mergeCell ref="B50:C50"/>
    <mergeCell ref="D50:O50"/>
    <mergeCell ref="P50:R50"/>
    <mergeCell ref="S50:T50"/>
    <mergeCell ref="V50:W50"/>
    <mergeCell ref="X50:Z50"/>
    <mergeCell ref="AE49:AF49"/>
    <mergeCell ref="AG49:AR49"/>
    <mergeCell ref="AS49:AU49"/>
    <mergeCell ref="AV49:AW49"/>
    <mergeCell ref="AY49:AZ49"/>
    <mergeCell ref="BA49:BC49"/>
    <mergeCell ref="B49:C49"/>
    <mergeCell ref="D49:O49"/>
    <mergeCell ref="P49:R49"/>
    <mergeCell ref="S49:T49"/>
    <mergeCell ref="V49:W49"/>
    <mergeCell ref="X49:Z49"/>
    <mergeCell ref="AZ44:BA44"/>
    <mergeCell ref="BB44:BC44"/>
    <mergeCell ref="B48:O48"/>
    <mergeCell ref="P48:R48"/>
    <mergeCell ref="S48:W48"/>
    <mergeCell ref="X48:Z48"/>
    <mergeCell ref="AE48:AR48"/>
    <mergeCell ref="AS48:AU48"/>
    <mergeCell ref="AV48:AZ48"/>
    <mergeCell ref="BA48:BC48"/>
    <mergeCell ref="AW43:AX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B43:C43"/>
    <mergeCell ref="D43:F43"/>
    <mergeCell ref="G43:I43"/>
    <mergeCell ref="J43:N43"/>
    <mergeCell ref="O43:AD43"/>
    <mergeCell ref="AF43:AV43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B39:C39"/>
    <mergeCell ref="D39:F39"/>
    <mergeCell ref="G39:I39"/>
    <mergeCell ref="J39:N39"/>
    <mergeCell ref="O39:AD39"/>
    <mergeCell ref="AF39:AV39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B35:C35"/>
    <mergeCell ref="D35:F35"/>
    <mergeCell ref="G35:I35"/>
    <mergeCell ref="J35:N35"/>
    <mergeCell ref="O35:AD35"/>
    <mergeCell ref="AF35:AV35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B31:C31"/>
    <mergeCell ref="D31:F31"/>
    <mergeCell ref="G31:I31"/>
    <mergeCell ref="J31:N31"/>
    <mergeCell ref="O31:AD31"/>
    <mergeCell ref="AF31:AV31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D28:F28"/>
    <mergeCell ref="G28:I28"/>
    <mergeCell ref="J28:N28"/>
    <mergeCell ref="O28:AD28"/>
    <mergeCell ref="AF28:AV28"/>
    <mergeCell ref="AW28:AX28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AW24:BA24"/>
    <mergeCell ref="BB24:BC24"/>
    <mergeCell ref="BF24:BH24"/>
    <mergeCell ref="B25:C25"/>
    <mergeCell ref="D25:F25"/>
    <mergeCell ref="G25:I25"/>
    <mergeCell ref="J25:N25"/>
    <mergeCell ref="O25:AD25"/>
    <mergeCell ref="AF25:AV25"/>
    <mergeCell ref="AW25:AX25"/>
    <mergeCell ref="H61:L61"/>
    <mergeCell ref="U61:V61"/>
    <mergeCell ref="X61:AB61"/>
    <mergeCell ref="AL61:AP61"/>
    <mergeCell ref="B24:C24"/>
    <mergeCell ref="D24:F24"/>
    <mergeCell ref="G24:I24"/>
    <mergeCell ref="J24:N24"/>
    <mergeCell ref="O24:AV24"/>
    <mergeCell ref="B28:C28"/>
    <mergeCell ref="AE19:AF19"/>
    <mergeCell ref="D19:Z19"/>
    <mergeCell ref="AG19:BC19"/>
    <mergeCell ref="B20:C20"/>
    <mergeCell ref="AE20:AF20"/>
    <mergeCell ref="D20:Z20"/>
    <mergeCell ref="AG20:BC20"/>
    <mergeCell ref="B18:C18"/>
    <mergeCell ref="AE18:AF18"/>
    <mergeCell ref="D18:Z18"/>
    <mergeCell ref="AG18:BC18"/>
    <mergeCell ref="B64:C64"/>
    <mergeCell ref="D64:I64"/>
    <mergeCell ref="J64:N64"/>
    <mergeCell ref="O64:AV64"/>
    <mergeCell ref="AW64:BA64"/>
    <mergeCell ref="B19:C19"/>
    <mergeCell ref="B16:C16"/>
    <mergeCell ref="AE16:AF16"/>
    <mergeCell ref="BB64:BC64"/>
    <mergeCell ref="B65:C66"/>
    <mergeCell ref="D65:I66"/>
    <mergeCell ref="J65:N66"/>
    <mergeCell ref="AW65:AX66"/>
    <mergeCell ref="AY65:AY66"/>
    <mergeCell ref="AZ65:BA66"/>
    <mergeCell ref="BB65:BC66"/>
    <mergeCell ref="AU7:BA8"/>
    <mergeCell ref="B8:AM8"/>
    <mergeCell ref="H10:L10"/>
    <mergeCell ref="U10:V10"/>
    <mergeCell ref="X10:AB10"/>
    <mergeCell ref="AL10:AP10"/>
    <mergeCell ref="A2:AP2"/>
    <mergeCell ref="A3:AP3"/>
    <mergeCell ref="AU3:BA4"/>
    <mergeCell ref="A4:AP4"/>
    <mergeCell ref="M6:T6"/>
    <mergeCell ref="Y6:AF6"/>
  </mergeCells>
  <conditionalFormatting sqref="AF25:AV44">
    <cfRule type="expression" priority="4" dxfId="1" stopIfTrue="1">
      <formula>AND(AW25&gt;AZ25,AZ25&lt;&gt;"",AW25&lt;&gt;"")</formula>
    </cfRule>
    <cfRule type="expression" priority="5" dxfId="2" stopIfTrue="1">
      <formula>AND(AW25&lt;AZ25,AZ25&lt;&gt;"",AW25&lt;&gt;"")</formula>
    </cfRule>
    <cfRule type="expression" priority="6" dxfId="0" stopIfTrue="1">
      <formula>AND(AW25=AZ25,AZ25&lt;&gt;"",AW25&lt;&gt;"")</formula>
    </cfRule>
  </conditionalFormatting>
  <conditionalFormatting sqref="O25:AD44">
    <cfRule type="expression" priority="1" dxfId="2" stopIfTrue="1">
      <formula>AND(AW25&gt;AZ25,AZ25&lt;&gt;"",AW25&lt;&gt;"")</formula>
    </cfRule>
    <cfRule type="expression" priority="2" dxfId="1" stopIfTrue="1">
      <formula>AND(AW25&lt;AZ25,AZ25&lt;&gt;"",AW25&lt;&gt;"")</formula>
    </cfRule>
    <cfRule type="expression" priority="3" dxfId="0" stopIfTrue="1">
      <formula>AND(AW25=AZ25,AZ25&lt;&gt;"",AW25&lt;&gt;"")</formula>
    </cfRule>
  </conditionalFormatting>
  <printOptions/>
  <pageMargins left="0.39375" right="0.39375" top="0.2423611111111111" bottom="0.39375" header="0.5118055555555555" footer="0"/>
  <pageSetup horizontalDpi="300" verticalDpi="300" orientation="portrait" paperSize="9" r:id="rId2"/>
  <headerFooter alignWithMargins="0">
    <oddFooter xml:space="preserve">&amp;L&amp;"Surfer,Normal"&amp;8© fussballfan.net&amp;R&amp;P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Marco Lührs</cp:lastModifiedBy>
  <cp:lastPrinted>2017-12-11T15:54:44Z</cp:lastPrinted>
  <dcterms:created xsi:type="dcterms:W3CDTF">2013-04-30T13:19:08Z</dcterms:created>
  <dcterms:modified xsi:type="dcterms:W3CDTF">2017-12-11T15:54:51Z</dcterms:modified>
  <cp:category/>
  <cp:version/>
  <cp:contentType/>
  <cp:contentStatus/>
</cp:coreProperties>
</file>